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780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8" sheetId="15" r:id="rId15"/>
    <sheet name="List19" sheetId="16" r:id="rId16"/>
    <sheet name="List15" sheetId="17" r:id="rId17"/>
    <sheet name="List17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<sst xmlns="http://schemas.openxmlformats.org/spreadsheetml/2006/main" count="622" uniqueCount="313">
  <si>
    <t>položka rozpočtové</t>
  </si>
  <si>
    <t>Kč</t>
  </si>
  <si>
    <t>skladby</t>
  </si>
  <si>
    <t>příjem</t>
  </si>
  <si>
    <t>rekapitulace</t>
  </si>
  <si>
    <t>v Kč</t>
  </si>
  <si>
    <t xml:space="preserve">výše celkových příjmů původní rozpočet: </t>
  </si>
  <si>
    <t>výše celkových výdajů původní rozpočet:</t>
  </si>
  <si>
    <t>zapojení přebytku z minulých let:</t>
  </si>
  <si>
    <t>zapojení přebytku z minulých let 1. rozpočtové opatření:</t>
  </si>
  <si>
    <t>dotace na výkon státní správy</t>
  </si>
  <si>
    <t>výdej</t>
  </si>
  <si>
    <t>zapojení přebytku z minulých let 2. rozpočtové opatření</t>
  </si>
  <si>
    <t>celkem</t>
  </si>
  <si>
    <t>Rozpočtové opatření č. 3</t>
  </si>
  <si>
    <t>Rozpočtové opatření č. 4</t>
  </si>
  <si>
    <t>zapojení přebytku z minulých let 5.rozpočtové opatření</t>
  </si>
  <si>
    <t>5011 UZ</t>
  </si>
  <si>
    <t>5031 UZ</t>
  </si>
  <si>
    <t>5032 UZ</t>
  </si>
  <si>
    <t>duben</t>
  </si>
  <si>
    <t>dotace</t>
  </si>
  <si>
    <t>UZ v ucr</t>
  </si>
  <si>
    <t>v rozp.opatření je</t>
  </si>
  <si>
    <t>květen</t>
  </si>
  <si>
    <t>prodej dřeva</t>
  </si>
  <si>
    <t>červen</t>
  </si>
  <si>
    <t>nemoc</t>
  </si>
  <si>
    <t>v roz.o.je</t>
  </si>
  <si>
    <t>v roz.je</t>
  </si>
  <si>
    <t>č.4</t>
  </si>
  <si>
    <t>č.3</t>
  </si>
  <si>
    <t>č.2</t>
  </si>
  <si>
    <t>červenec</t>
  </si>
  <si>
    <t>srpen</t>
  </si>
  <si>
    <t>září</t>
  </si>
  <si>
    <t>č.5</t>
  </si>
  <si>
    <t>č. 5</t>
  </si>
  <si>
    <t>Rozpočtové opatření č. 5</t>
  </si>
  <si>
    <t>zapojení přebytku z minulých let 3.rozpočtové opatření</t>
  </si>
  <si>
    <t>Jiří Szymsza</t>
  </si>
  <si>
    <t>starosta obce</t>
  </si>
  <si>
    <t>zapojení přebytku z minulých let 4.rozpočtové opatření</t>
  </si>
  <si>
    <t>zapojení přebytku z minulých let 6.rozpočtové opatření</t>
  </si>
  <si>
    <t>Rozpočtové opatření č. 6</t>
  </si>
  <si>
    <t>Rozpočtové opatření č. 7</t>
  </si>
  <si>
    <t>rozdíl</t>
  </si>
  <si>
    <t>rozdíl:</t>
  </si>
  <si>
    <t>kontrola</t>
  </si>
  <si>
    <t>zapojení přebytku z minulých let 7.rozpočtové opatření</t>
  </si>
  <si>
    <t>Rozpočtové opatření č. 8</t>
  </si>
  <si>
    <t>zapojení přebytku z minulých let 9. rozpočtové opatření</t>
  </si>
  <si>
    <t>zapojení přebytku z minulých let 8. rozpočtové opatření</t>
  </si>
  <si>
    <t>daň z přidané hodnoty</t>
  </si>
  <si>
    <t>zapojení přebytku z minulých let 10. rozpočtové opatření</t>
  </si>
  <si>
    <t>Jiří Szymsza, starosta obce</t>
  </si>
  <si>
    <t>daň z nemovitých věcí</t>
  </si>
  <si>
    <t>Rozpočtové opatření č. 9</t>
  </si>
  <si>
    <t>silnice</t>
  </si>
  <si>
    <t>chodník</t>
  </si>
  <si>
    <t>oprava</t>
  </si>
  <si>
    <t>nová</t>
  </si>
  <si>
    <t>chodníky</t>
  </si>
  <si>
    <t>1.fa.</t>
  </si>
  <si>
    <t>2. fa.</t>
  </si>
  <si>
    <t>3. fa.</t>
  </si>
  <si>
    <t>oprava+nová</t>
  </si>
  <si>
    <t>Rozpočtové opatření č. 10</t>
  </si>
  <si>
    <t>daň z příjmů fyzických osob placená plátci</t>
  </si>
  <si>
    <t>materiál</t>
  </si>
  <si>
    <t>plus</t>
  </si>
  <si>
    <t>daň z příjmů fyzických osob placená poplatníky</t>
  </si>
  <si>
    <t>daň z příjmů fyzických osob vybíraná srážkou</t>
  </si>
  <si>
    <t>daň z příjmů právnických osob</t>
  </si>
  <si>
    <t>poplatek z ubytovací kapacity</t>
  </si>
  <si>
    <t>dotace na zásah-hasiči UZ14004</t>
  </si>
  <si>
    <t xml:space="preserve">příjmy za služby </t>
  </si>
  <si>
    <t>těžba v lese-kůrovec</t>
  </si>
  <si>
    <t>projekt - prodloužení kanalizace</t>
  </si>
  <si>
    <t>ochranné pomůcky</t>
  </si>
  <si>
    <t>opravy</t>
  </si>
  <si>
    <t>zdravotní pojištění</t>
  </si>
  <si>
    <t>knihy,tisk</t>
  </si>
  <si>
    <t>hasiči</t>
  </si>
  <si>
    <t>sociální pojištění-zastupitel.</t>
  </si>
  <si>
    <t>zapojení přebytku z minulých let 11.rozpočtové opatření</t>
  </si>
  <si>
    <t>splátka úvěru</t>
  </si>
  <si>
    <t>DDHM</t>
  </si>
  <si>
    <t>p</t>
  </si>
  <si>
    <t>v</t>
  </si>
  <si>
    <t>rozpočet</t>
  </si>
  <si>
    <t>skutečnost</t>
  </si>
  <si>
    <t>Rozpočtové opatření č. 11</t>
  </si>
  <si>
    <t>účet</t>
  </si>
  <si>
    <t>minus</t>
  </si>
  <si>
    <t>zapojení přebytku z minulých let 9.rozpočtové opatření</t>
  </si>
  <si>
    <t>příjmy z pohřebnictví</t>
  </si>
  <si>
    <t>sociální pojištění</t>
  </si>
  <si>
    <t>zapojení přebytku z minulých let 11. rozpočtové opatření</t>
  </si>
  <si>
    <t>prodej akcií České spořitelny</t>
  </si>
  <si>
    <t>zapojení přebytku z minulých let 12. rozpočtové opatření</t>
  </si>
  <si>
    <t>Rozpočtové opatření č. 12</t>
  </si>
  <si>
    <t>Na účtě k 11.12. 2018 je 9 506 052 Kč</t>
  </si>
  <si>
    <t>V Rozstání dne 10.12.2018</t>
  </si>
  <si>
    <t>Rozpočtové opatření č. 13</t>
  </si>
  <si>
    <t>odvody za odětí půdy ze zem.půdního fondu</t>
  </si>
  <si>
    <t>zrušený odvod z loterií a podobných her</t>
  </si>
  <si>
    <t>Úřad práce, UZ 104113013</t>
  </si>
  <si>
    <t>Úřad práce, UZ 104513013</t>
  </si>
  <si>
    <t>stočné</t>
  </si>
  <si>
    <t>odvody příspěvkových organizací</t>
  </si>
  <si>
    <t>příjmy z pronájmu nemovitostí</t>
  </si>
  <si>
    <t>EKO-kom</t>
  </si>
  <si>
    <t>prodej popelnice</t>
  </si>
  <si>
    <t>ČOV - telefon</t>
  </si>
  <si>
    <t>odpisy - ZŠ</t>
  </si>
  <si>
    <t>prodloužení kanalizace</t>
  </si>
  <si>
    <t>materiál - světla</t>
  </si>
  <si>
    <t>ostatní osobní výdaje-pohřebnictví</t>
  </si>
  <si>
    <t>ostatní služby</t>
  </si>
  <si>
    <t>ÚP, UZ 104113013</t>
  </si>
  <si>
    <t>ÚP, UZ 104513013</t>
  </si>
  <si>
    <t>ÚP, náš podíl</t>
  </si>
  <si>
    <t>odběr plastu,skla,nápojového kartonu</t>
  </si>
  <si>
    <t>obuv-dotace, UZ 14004</t>
  </si>
  <si>
    <t>stejnokroj</t>
  </si>
  <si>
    <t>materiál - dotace, UZ 14004</t>
  </si>
  <si>
    <t>nafta, UZ 14004</t>
  </si>
  <si>
    <t>opravy,UZ 14004</t>
  </si>
  <si>
    <t>telefon</t>
  </si>
  <si>
    <t>odměny zastupitelstva</t>
  </si>
  <si>
    <t>volby,UZ 98187</t>
  </si>
  <si>
    <t xml:space="preserve">sociální pojištění </t>
  </si>
  <si>
    <t>zpracování dat a služby související s inf.komun.</t>
  </si>
  <si>
    <t>nákup ostatních služeb</t>
  </si>
  <si>
    <t>zapojení přebytku z minulých let 13.rozpočtové opatření</t>
  </si>
  <si>
    <t>V Rozstání dne 11.12.2018</t>
  </si>
  <si>
    <t>úroky</t>
  </si>
  <si>
    <t>financování</t>
  </si>
  <si>
    <t xml:space="preserve">zapojení přebytku z minulých let </t>
  </si>
  <si>
    <t>zapojení přebytku z minulých let</t>
  </si>
  <si>
    <t>štěrk</t>
  </si>
  <si>
    <t>opravy a udržování</t>
  </si>
  <si>
    <t>zapojení přebytku z minulých let 12 rozpočtové opatření</t>
  </si>
  <si>
    <t>oprava OÚ</t>
  </si>
  <si>
    <t>Stavebniny Zukal</t>
  </si>
  <si>
    <t>Agro Rozstání-odvoz zeminy</t>
  </si>
  <si>
    <t>Techgard -štěpka + doprava</t>
  </si>
  <si>
    <t>Skluzavky.cz - houpačky</t>
  </si>
  <si>
    <t>Baldovec</t>
  </si>
  <si>
    <t>daň z příjmů fyzických osob</t>
  </si>
  <si>
    <t>DPH</t>
  </si>
  <si>
    <t>benzín</t>
  </si>
  <si>
    <t>barvy</t>
  </si>
  <si>
    <t>Kurty v Rozstání</t>
  </si>
  <si>
    <t>starý rybník-oprava</t>
  </si>
  <si>
    <t>písek-Baldovec</t>
  </si>
  <si>
    <t>oprava střechy na obec.hospody</t>
  </si>
  <si>
    <t>elektrika-Mezerai</t>
  </si>
  <si>
    <t>podlahy</t>
  </si>
  <si>
    <t>Sehnal-soc.zařízení</t>
  </si>
  <si>
    <t>Zukal-obklady,dlažba</t>
  </si>
  <si>
    <t>nátěř radiátorů</t>
  </si>
  <si>
    <t>obklady - Czech Trading</t>
  </si>
  <si>
    <t>malířské práce</t>
  </si>
  <si>
    <t>kuchyň</t>
  </si>
  <si>
    <t>oprava dvířek</t>
  </si>
  <si>
    <t>věšák</t>
  </si>
  <si>
    <t xml:space="preserve">stůl,regál </t>
  </si>
  <si>
    <t>oprava potoka</t>
  </si>
  <si>
    <t>Ambrož</t>
  </si>
  <si>
    <t>Ostrov</t>
  </si>
  <si>
    <t>kuchyň-deska</t>
  </si>
  <si>
    <t>příjmy z prodeje pozemků</t>
  </si>
  <si>
    <t>přeložení veř. osvětlení v Baldovci</t>
  </si>
  <si>
    <t>Obec Rozstání</t>
  </si>
  <si>
    <t>IČO.00288721</t>
  </si>
  <si>
    <t>rozpoč.</t>
  </si>
  <si>
    <t xml:space="preserve">položka </t>
  </si>
  <si>
    <t xml:space="preserve">V soulasu s ustanovením § 16 zákona č. 250/2000 Sb. o rozpočtových pravidlech  </t>
  </si>
  <si>
    <t>prostředků na závazných ukazatelích</t>
  </si>
  <si>
    <t>územních rozpočtů dojde k rozpočtovému opatření v případě změn rozpočtových</t>
  </si>
  <si>
    <t>příjem z daně z příjmů FO placené poplatníky</t>
  </si>
  <si>
    <t>nákup materiálu (sítě) na kurty</t>
  </si>
  <si>
    <t>Michal Štrajt</t>
  </si>
  <si>
    <t>hrníčky</t>
  </si>
  <si>
    <t>schodiště</t>
  </si>
  <si>
    <t>překročeno</t>
  </si>
  <si>
    <t>benzín,nafta - traktůrek fůr se seče</t>
  </si>
  <si>
    <t>skládka-rozhrnování,výřež stromů u ČOV - péče o veř.z.</t>
  </si>
  <si>
    <t>financování - 8124</t>
  </si>
  <si>
    <t>zapojení přebytku z minulých let 1. rozp. opatření-8115:</t>
  </si>
  <si>
    <t>zapojení přebytku z minulých let: - 8115</t>
  </si>
  <si>
    <t>zapojení přebytku z minulých let - 8115</t>
  </si>
  <si>
    <t>zapojení přebytku z minulých let 1. rozp. opatření-8115</t>
  </si>
  <si>
    <t>zapojení přebytku z minulých let 2. rozp. opatření-8115</t>
  </si>
  <si>
    <t>zapojení přebytku z minulých let 3. rozp. opatření-8115</t>
  </si>
  <si>
    <t>zapojení přebytku z minulých let 2. rozp opatření-8115</t>
  </si>
  <si>
    <t>zapojení přebytku z minulých let 1. rozp. opatření -8115</t>
  </si>
  <si>
    <t>zapojení přebytku z minulých let 3. rozp.opatření-8115</t>
  </si>
  <si>
    <t>zapojení přebytku z minulých let 4..rozp. opatření-8115</t>
  </si>
  <si>
    <t>Na zasedání dne 12.8.2022</t>
  </si>
  <si>
    <t>dar včelařům</t>
  </si>
  <si>
    <t>zapojení přebytku z minulých let 2. rozp opatření - 8115</t>
  </si>
  <si>
    <t>zapojení přebytku z minulých let 1. roz. patření - 8115</t>
  </si>
  <si>
    <t>zapojení přebytku z minulých let 3 rozp. opatření - 8115</t>
  </si>
  <si>
    <t>zapojení přebytku z minulých let 4.rozp. opatření - 8115</t>
  </si>
  <si>
    <t>V Rozstání 15.6.2022 - starosta obce</t>
  </si>
  <si>
    <t>zapojení přebytku z minulých let 5. rozp. opatřeni - 8115</t>
  </si>
  <si>
    <t>kompenzační bonus UZ 98043</t>
  </si>
  <si>
    <t xml:space="preserve">zapojení přebytku z minulých let - 8115 </t>
  </si>
  <si>
    <t>zapojení přebytku z minulých let 1. rozp. opatření - 8115</t>
  </si>
  <si>
    <t>zapojení přebytku z minulých let 5.rozp. opatření - 8115</t>
  </si>
  <si>
    <t>zapojení přebytku z minulých let 6. rozp. opatření - 8115</t>
  </si>
  <si>
    <t>zapojení přebytku z minulých let 3.rozp. opatření - 8115</t>
  </si>
  <si>
    <t>V Rozstání dne: 31.7.2022 - Jiří Szymsza, starosta obce</t>
  </si>
  <si>
    <t>oprava -rozhlasu v Baldovci</t>
  </si>
  <si>
    <t>oprava auta - ford</t>
  </si>
  <si>
    <t>oprava světel v zš</t>
  </si>
  <si>
    <t>V Rozstání 13.8.2022</t>
  </si>
  <si>
    <t>nákup služeb</t>
  </si>
  <si>
    <t>dotace na volby, UZ 98187</t>
  </si>
  <si>
    <t>věcné dary</t>
  </si>
  <si>
    <t>nákup materiálu</t>
  </si>
  <si>
    <t>nafta,benzín</t>
  </si>
  <si>
    <t>daň  z hazardních her</t>
  </si>
  <si>
    <t>stravenky</t>
  </si>
  <si>
    <t>nákup DDHM - skákací hrad</t>
  </si>
  <si>
    <t>úroky - ČOV</t>
  </si>
  <si>
    <t>V Rozstání 15.9.2022</t>
  </si>
  <si>
    <t>daň z nemovitosti</t>
  </si>
  <si>
    <t>příjem za služby</t>
  </si>
  <si>
    <t>záclony</t>
  </si>
  <si>
    <t>prodloužení vodovodu čp. 70</t>
  </si>
  <si>
    <t>V  Rozstání 1.10.2022</t>
  </si>
  <si>
    <t>příem z prodeje zboží</t>
  </si>
  <si>
    <t>ostatní nedaňové příjmy</t>
  </si>
  <si>
    <t xml:space="preserve">příjem z prodeje pozemků </t>
  </si>
  <si>
    <t>pohonné hmoty-štěpkovač</t>
  </si>
  <si>
    <t>cestovné-volby,UZ</t>
  </si>
  <si>
    <t>V  Rozstání 1.11.2022</t>
  </si>
  <si>
    <t>Petr Kraus, starosta obce</t>
  </si>
  <si>
    <t>příjem daně z příjm- FO</t>
  </si>
  <si>
    <t>příjem z daně z přidané hodnoty</t>
  </si>
  <si>
    <t>ostatní příjmy - Cetin</t>
  </si>
  <si>
    <t>Petr Kraus</t>
  </si>
  <si>
    <t>V  Rozstání 10. 12. 2022</t>
  </si>
  <si>
    <t>refundace</t>
  </si>
  <si>
    <t>příjem z daně z příjmů právnickýh osob</t>
  </si>
  <si>
    <t>daň placená poplatníky</t>
  </si>
  <si>
    <t>daň vybíraná srážkou</t>
  </si>
  <si>
    <t>příjem z daně z říjmů právnický osob</t>
  </si>
  <si>
    <t>daˇz přidané hodnoty</t>
  </si>
  <si>
    <t>odvod za odnětí půdy ze zem.půd.fondu</t>
  </si>
  <si>
    <t>příjem z pobytu</t>
  </si>
  <si>
    <t>příjem z hazerních her</t>
  </si>
  <si>
    <t>odvody z loterií</t>
  </si>
  <si>
    <t>daň z nemovitostí</t>
  </si>
  <si>
    <t>příjem za odpisy</t>
  </si>
  <si>
    <t>příjem ze služeb</t>
  </si>
  <si>
    <t>příjem z dluhopisů</t>
  </si>
  <si>
    <t>odvodnění u čp. 33</t>
  </si>
  <si>
    <t>ostatní služby,Sezako</t>
  </si>
  <si>
    <t>pozemky</t>
  </si>
  <si>
    <t>odpisy</t>
  </si>
  <si>
    <t>OON-knihovna</t>
  </si>
  <si>
    <t>OON-péče o zeleň</t>
  </si>
  <si>
    <t>vycházkové oděvy</t>
  </si>
  <si>
    <t>oděvy</t>
  </si>
  <si>
    <t>hřiště - projektová dokumentace</t>
  </si>
  <si>
    <t>odměna za volby, UZ98187</t>
  </si>
  <si>
    <t>odstupné</t>
  </si>
  <si>
    <t>náklady na osazení</t>
  </si>
  <si>
    <t>Ing. Petr Kraus</t>
  </si>
  <si>
    <t>školení</t>
  </si>
  <si>
    <t>nákup knih</t>
  </si>
  <si>
    <t>občerstvení</t>
  </si>
  <si>
    <t>OON</t>
  </si>
  <si>
    <t>mzda</t>
  </si>
  <si>
    <t>V Rozstání 16.12.2022</t>
  </si>
  <si>
    <t>Zůstatek účtů k 31.12. 2021</t>
  </si>
  <si>
    <t>Zůstatek účtů k 31.12. 2022</t>
  </si>
  <si>
    <t>Na zasedání dne: 24.2.2023</t>
  </si>
  <si>
    <t>Schváleno usnesením : starosta obce dne 1.2.2023</t>
  </si>
  <si>
    <t>V Rozstání dne 1.2.2023</t>
  </si>
  <si>
    <t>Ing. Petr Kraus, starosta obce</t>
  </si>
  <si>
    <t>zapojení přebytku před odečtem, úvěru</t>
  </si>
  <si>
    <t>financování - 8124-úvěr</t>
  </si>
  <si>
    <t xml:space="preserve">Rozpočtové změny </t>
  </si>
  <si>
    <t>Schválené rozpočtové opatření č. 1/2023</t>
  </si>
  <si>
    <t xml:space="preserve">V Rozstání  - starosta obce dne 28.2.2023 </t>
  </si>
  <si>
    <t>poplatek za odpad</t>
  </si>
  <si>
    <t>dotace na volby UZ 98008</t>
  </si>
  <si>
    <t>příjem z podíků na zisku (Rybka)</t>
  </si>
  <si>
    <t>cyklomapa</t>
  </si>
  <si>
    <t>halogenové svítidla</t>
  </si>
  <si>
    <t>popelnice</t>
  </si>
  <si>
    <t>propisovačky - volby - uz 98008</t>
  </si>
  <si>
    <t>přestupková komise Prostějov, org 4004</t>
  </si>
  <si>
    <t>hřiště u zš</t>
  </si>
  <si>
    <t>Rozpočtové opatření č. 2/2023</t>
  </si>
  <si>
    <t>zapojení přebytku z minuých let 2. rozp.opatření-8115</t>
  </si>
  <si>
    <t>vratka - volby prezidenta,UZ 98008</t>
  </si>
  <si>
    <t>vratka komunální volby- uz 98187</t>
  </si>
  <si>
    <t>stravné + refundace - volby uz 98008</t>
  </si>
  <si>
    <t xml:space="preserve">Na zasedání dne  </t>
  </si>
  <si>
    <t>odměna za volby, UZ 98008</t>
  </si>
  <si>
    <t>příjem z prodeje - popelnice</t>
  </si>
  <si>
    <t>sankční platby- rybník</t>
  </si>
  <si>
    <t>V Rozstání dne 3.3.2023</t>
  </si>
  <si>
    <t>příjem - daň z právnických osob</t>
  </si>
  <si>
    <t xml:space="preserve">platby daní krajům, obcím </t>
  </si>
  <si>
    <t xml:space="preserve">V Rozstání dne  14.5.2023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</si>
</sst>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00\ 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165" fontId="51" fillId="0" borderId="11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9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6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5" fontId="9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165" fontId="51" fillId="0" borderId="0" xfId="0" applyNumberFormat="1" applyFont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3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51" fillId="0" borderId="0" xfId="0" applyNumberFormat="1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14" fontId="9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51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5" fontId="0" fillId="0" borderId="11" xfId="0" applyNumberFormat="1" applyBorder="1" applyAlignment="1">
      <alignment/>
    </xf>
    <xf numFmtId="165" fontId="51" fillId="0" borderId="11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8" xfId="0" applyBorder="1" applyAlignment="1">
      <alignment/>
    </xf>
    <xf numFmtId="4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11" xfId="0" applyNumberFormat="1" applyBorder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1" fillId="0" borderId="17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5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165" fontId="49" fillId="0" borderId="0" xfId="0" applyNumberFormat="1" applyFont="1" applyBorder="1" applyAlignment="1">
      <alignment/>
    </xf>
    <xf numFmtId="165" fontId="49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3" fontId="9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.57421875" style="0" bestFit="1" customWidth="1"/>
    <col min="2" max="2" width="9.00390625" style="0" bestFit="1" customWidth="1"/>
    <col min="3" max="3" width="44.421875" style="0" bestFit="1" customWidth="1"/>
    <col min="4" max="4" width="19.421875" style="0" bestFit="1" customWidth="1"/>
    <col min="5" max="6" width="15.421875" style="0" bestFit="1" customWidth="1"/>
    <col min="16" max="16" width="10.421875" style="0" customWidth="1"/>
  </cols>
  <sheetData>
    <row r="1" ht="15">
      <c r="C1" t="s">
        <v>175</v>
      </c>
    </row>
    <row r="2" ht="15">
      <c r="C2" t="s">
        <v>176</v>
      </c>
    </row>
    <row r="3" ht="15">
      <c r="C3" t="s">
        <v>288</v>
      </c>
    </row>
    <row r="5" spans="2:4" ht="18.75">
      <c r="B5" s="1"/>
      <c r="C5" s="2" t="s">
        <v>289</v>
      </c>
      <c r="D5" s="1"/>
    </row>
    <row r="6" spans="2:4" ht="15">
      <c r="B6" s="1"/>
      <c r="C6" s="1"/>
      <c r="D6" s="1"/>
    </row>
    <row r="7" spans="2:4" ht="15">
      <c r="B7" s="3" t="s">
        <v>178</v>
      </c>
      <c r="C7" s="4" t="s">
        <v>3</v>
      </c>
      <c r="D7" s="4" t="s">
        <v>1</v>
      </c>
    </row>
    <row r="8" spans="2:4" ht="15">
      <c r="B8" s="5" t="s">
        <v>177</v>
      </c>
      <c r="C8" s="6"/>
      <c r="D8" s="7"/>
    </row>
    <row r="9" spans="2:4" ht="15">
      <c r="B9" s="5" t="s">
        <v>2</v>
      </c>
      <c r="C9" s="6"/>
      <c r="D9" s="7"/>
    </row>
    <row r="10" spans="1:4" ht="15.75">
      <c r="A10" s="56"/>
      <c r="B10" s="8">
        <v>4112</v>
      </c>
      <c r="C10" s="7" t="s">
        <v>10</v>
      </c>
      <c r="D10" s="9">
        <v>7100</v>
      </c>
    </row>
    <row r="11" spans="2:4" ht="15.75">
      <c r="B11" s="47"/>
      <c r="C11" s="18"/>
      <c r="D11" s="9"/>
    </row>
    <row r="12" spans="2:4" ht="15.75">
      <c r="B12" s="14"/>
      <c r="C12" s="18" t="s">
        <v>13</v>
      </c>
      <c r="D12" s="9">
        <f>SUM(D10:D11)</f>
        <v>7100</v>
      </c>
    </row>
    <row r="13" spans="2:4" ht="15.75">
      <c r="B13" s="14"/>
      <c r="C13" s="49" t="s">
        <v>11</v>
      </c>
      <c r="D13" s="43"/>
    </row>
    <row r="14" spans="1:4" ht="15.75">
      <c r="A14" s="56"/>
      <c r="B14" s="48"/>
      <c r="C14" s="46"/>
      <c r="D14" s="9"/>
    </row>
    <row r="15" spans="1:4" ht="15.75">
      <c r="A15" s="56"/>
      <c r="B15" s="48"/>
      <c r="C15" s="46"/>
      <c r="D15" s="9"/>
    </row>
    <row r="16" spans="2:4" ht="15.75">
      <c r="B16" s="45"/>
      <c r="C16" s="46"/>
      <c r="D16" s="9"/>
    </row>
    <row r="17" spans="2:4" ht="15.75">
      <c r="B17" s="14"/>
      <c r="C17" s="18" t="s">
        <v>13</v>
      </c>
      <c r="D17" s="9">
        <f>SUM(D14:D16)</f>
        <v>0</v>
      </c>
    </row>
    <row r="18" spans="2:4" ht="15">
      <c r="B18" s="14"/>
      <c r="C18" s="13"/>
      <c r="D18" s="11"/>
    </row>
    <row r="19" spans="2:4" ht="15">
      <c r="B19" s="14"/>
      <c r="C19" s="16" t="s">
        <v>4</v>
      </c>
      <c r="D19" s="17" t="s">
        <v>5</v>
      </c>
    </row>
    <row r="20" spans="2:4" ht="15.75">
      <c r="B20" s="14"/>
      <c r="C20" s="18" t="s">
        <v>6</v>
      </c>
      <c r="D20" s="9">
        <v>11315384</v>
      </c>
    </row>
    <row r="21" spans="2:6" ht="15.75">
      <c r="B21" s="14"/>
      <c r="C21" s="18" t="s">
        <v>7</v>
      </c>
      <c r="D21" s="19">
        <v>12083084</v>
      </c>
      <c r="F21" s="38"/>
    </row>
    <row r="22" spans="2:4" ht="15.75">
      <c r="B22" s="14"/>
      <c r="C22" s="18" t="s">
        <v>287</v>
      </c>
      <c r="D22" s="19">
        <v>-800006</v>
      </c>
    </row>
    <row r="23" spans="2:5" ht="15.75">
      <c r="B23" s="14"/>
      <c r="C23" s="18" t="s">
        <v>192</v>
      </c>
      <c r="D23" s="9">
        <f>D21-D20-D22</f>
        <v>1567706</v>
      </c>
      <c r="E23" s="38"/>
    </row>
    <row r="24" spans="2:5" ht="15.75">
      <c r="B24" s="14"/>
      <c r="C24" s="18" t="s">
        <v>191</v>
      </c>
      <c r="D24" s="9">
        <f>D17-D12</f>
        <v>-7100</v>
      </c>
      <c r="E24" s="38"/>
    </row>
    <row r="25" spans="3:5" ht="15">
      <c r="C25" s="52" t="s">
        <v>286</v>
      </c>
      <c r="E25" s="38"/>
    </row>
    <row r="26" spans="2:3" ht="15">
      <c r="B26" s="97"/>
      <c r="C26" s="100">
        <v>767700</v>
      </c>
    </row>
    <row r="27" spans="2:3" ht="15">
      <c r="B27" s="97"/>
      <c r="C27" s="13"/>
    </row>
    <row r="28" spans="2:3" ht="15">
      <c r="B28" s="97"/>
      <c r="C28" s="13"/>
    </row>
    <row r="29" spans="2:3" ht="15">
      <c r="B29" s="97"/>
      <c r="C29" s="13"/>
    </row>
    <row r="30" spans="2:5" ht="15">
      <c r="B30" s="97"/>
      <c r="C30" s="104" t="s">
        <v>179</v>
      </c>
      <c r="D30" s="105"/>
      <c r="E30" s="105"/>
    </row>
    <row r="31" spans="2:4" ht="15">
      <c r="B31" s="97"/>
      <c r="C31" s="104" t="s">
        <v>181</v>
      </c>
      <c r="D31" s="105"/>
    </row>
    <row r="32" ht="15">
      <c r="C32" s="13" t="s">
        <v>180</v>
      </c>
    </row>
    <row r="33" ht="15">
      <c r="C33" s="13"/>
    </row>
    <row r="34" ht="15">
      <c r="C34" s="13" t="s">
        <v>283</v>
      </c>
    </row>
    <row r="35" ht="15">
      <c r="C35" s="13" t="s">
        <v>282</v>
      </c>
    </row>
    <row r="36" ht="15">
      <c r="C36" s="13"/>
    </row>
    <row r="37" ht="15">
      <c r="C37" s="13" t="s">
        <v>284</v>
      </c>
    </row>
    <row r="39" ht="15">
      <c r="C39" t="s">
        <v>285</v>
      </c>
    </row>
  </sheetData>
  <sheetProtection/>
  <mergeCells count="2">
    <mergeCell ref="C30:E30"/>
    <mergeCell ref="C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61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4.421875" style="0" bestFit="1" customWidth="1"/>
    <col min="3" max="3" width="44.421875" style="0" bestFit="1" customWidth="1"/>
    <col min="4" max="4" width="19.421875" style="0" bestFit="1" customWidth="1"/>
    <col min="5" max="5" width="12.8515625" style="0" bestFit="1" customWidth="1"/>
    <col min="7" max="7" width="11.28125" style="0" customWidth="1"/>
    <col min="8" max="9" width="15.421875" style="0" bestFit="1" customWidth="1"/>
  </cols>
  <sheetData>
    <row r="1" spans="2:4" ht="15">
      <c r="B1" s="25" t="s">
        <v>0</v>
      </c>
      <c r="C1" s="26" t="s">
        <v>67</v>
      </c>
      <c r="D1" s="27" t="s">
        <v>1</v>
      </c>
    </row>
    <row r="2" spans="2:4" ht="15.75">
      <c r="B2" s="5" t="s">
        <v>2</v>
      </c>
      <c r="C2" s="28" t="s">
        <v>3</v>
      </c>
      <c r="D2" s="29"/>
    </row>
    <row r="3" spans="2:4" ht="15.75">
      <c r="B3" s="30">
        <v>36393111</v>
      </c>
      <c r="C3" s="33" t="s">
        <v>237</v>
      </c>
      <c r="D3" s="32">
        <v>10000</v>
      </c>
    </row>
    <row r="4" spans="2:4" ht="15.75">
      <c r="B4" s="30">
        <v>61712112</v>
      </c>
      <c r="C4" s="33" t="s">
        <v>235</v>
      </c>
      <c r="D4" s="32">
        <v>1000</v>
      </c>
    </row>
    <row r="5" spans="2:4" ht="15.75">
      <c r="B5" s="30">
        <v>61712329</v>
      </c>
      <c r="C5" s="34" t="s">
        <v>236</v>
      </c>
      <c r="D5" s="32">
        <v>10000</v>
      </c>
    </row>
    <row r="6" spans="2:4" ht="15.75">
      <c r="B6" s="30"/>
      <c r="C6" s="34"/>
      <c r="D6" s="32"/>
    </row>
    <row r="7" spans="2:4" ht="15.75">
      <c r="B7" s="30"/>
      <c r="C7" s="34"/>
      <c r="D7" s="32"/>
    </row>
    <row r="8" spans="2:4" ht="15.75">
      <c r="B8" s="30"/>
      <c r="C8" s="34"/>
      <c r="D8" s="32"/>
    </row>
    <row r="9" spans="2:4" ht="15.75">
      <c r="B9" s="30"/>
      <c r="C9" s="34" t="s">
        <v>13</v>
      </c>
      <c r="D9" s="35">
        <f>SUM(D3:D8)</f>
        <v>21000</v>
      </c>
    </row>
    <row r="10" spans="2:4" ht="15.75">
      <c r="B10" s="36"/>
      <c r="C10" s="40" t="s">
        <v>11</v>
      </c>
      <c r="D10" s="37"/>
    </row>
    <row r="11" spans="2:4" ht="15.75">
      <c r="B11" s="36">
        <v>61715139</v>
      </c>
      <c r="C11" s="33" t="s">
        <v>223</v>
      </c>
      <c r="D11" s="32">
        <v>15000</v>
      </c>
    </row>
    <row r="12" spans="2:4" ht="15.75">
      <c r="B12" s="36">
        <v>61715156</v>
      </c>
      <c r="C12" s="33" t="s">
        <v>238</v>
      </c>
      <c r="D12" s="32">
        <v>10000</v>
      </c>
    </row>
    <row r="13" spans="2:4" ht="15.75">
      <c r="B13" s="36">
        <v>61155173</v>
      </c>
      <c r="C13" s="33" t="s">
        <v>239</v>
      </c>
      <c r="D13" s="32">
        <v>450</v>
      </c>
    </row>
    <row r="14" spans="2:4" ht="15.75">
      <c r="B14" s="36"/>
      <c r="C14" s="33" t="s">
        <v>13</v>
      </c>
      <c r="D14" s="32">
        <f>SUM(D11:D13)</f>
        <v>25450</v>
      </c>
    </row>
    <row r="15" spans="2:4" ht="15.75">
      <c r="B15" s="36"/>
      <c r="C15" s="53"/>
      <c r="D15" s="32"/>
    </row>
    <row r="16" spans="2:4" ht="15.75">
      <c r="B16" s="36"/>
      <c r="C16" s="16" t="s">
        <v>4</v>
      </c>
      <c r="D16" s="17"/>
    </row>
    <row r="17" spans="2:4" ht="15.75">
      <c r="B17" s="62"/>
      <c r="C17" s="18" t="s">
        <v>6</v>
      </c>
      <c r="D17" s="9">
        <v>11047784</v>
      </c>
    </row>
    <row r="18" spans="2:4" ht="15.75">
      <c r="B18" s="62"/>
      <c r="C18" s="18" t="s">
        <v>7</v>
      </c>
      <c r="D18" s="19">
        <v>13142884</v>
      </c>
    </row>
    <row r="19" spans="2:9" ht="15.75">
      <c r="B19" s="62"/>
      <c r="C19" s="18" t="s">
        <v>138</v>
      </c>
      <c r="D19" s="19">
        <v>800006</v>
      </c>
      <c r="H19" s="70">
        <v>800006</v>
      </c>
      <c r="I19" s="70">
        <v>31000</v>
      </c>
    </row>
    <row r="20" spans="2:9" ht="15.75">
      <c r="B20" s="62"/>
      <c r="C20" s="18" t="s">
        <v>8</v>
      </c>
      <c r="D20" s="19">
        <v>2895106</v>
      </c>
      <c r="H20" s="70">
        <v>2560717</v>
      </c>
      <c r="I20" s="70">
        <v>57333.48</v>
      </c>
    </row>
    <row r="21" spans="2:9" ht="15.75">
      <c r="B21" s="62"/>
      <c r="C21" s="18" t="s">
        <v>9</v>
      </c>
      <c r="D21" s="19">
        <v>12600</v>
      </c>
      <c r="H21" s="70">
        <v>246182.8</v>
      </c>
      <c r="I21" s="70">
        <v>427500</v>
      </c>
    </row>
    <row r="22" spans="2:9" ht="15.75">
      <c r="B22" s="62"/>
      <c r="C22" s="18" t="s">
        <v>12</v>
      </c>
      <c r="D22" s="9">
        <v>45090</v>
      </c>
      <c r="H22" s="70">
        <v>21204.3</v>
      </c>
      <c r="I22" s="70">
        <v>1254193</v>
      </c>
    </row>
    <row r="23" spans="2:9" ht="15.75">
      <c r="B23" s="62"/>
      <c r="C23" s="18" t="s">
        <v>39</v>
      </c>
      <c r="D23" s="9">
        <v>-150273</v>
      </c>
      <c r="H23" s="70">
        <v>1362100</v>
      </c>
      <c r="I23" s="70">
        <f>SUM(I19:I22)</f>
        <v>1770026.48</v>
      </c>
    </row>
    <row r="24" spans="2:9" ht="15.75">
      <c r="B24" s="62"/>
      <c r="C24" s="18" t="s">
        <v>42</v>
      </c>
      <c r="D24" s="9">
        <v>5000</v>
      </c>
      <c r="H24" s="70">
        <v>24360.32</v>
      </c>
      <c r="I24" s="70"/>
    </row>
    <row r="25" spans="2:8" ht="15.75">
      <c r="B25" s="62"/>
      <c r="C25" s="18" t="s">
        <v>16</v>
      </c>
      <c r="D25" s="65">
        <v>66000</v>
      </c>
      <c r="H25" s="70">
        <v>470000</v>
      </c>
    </row>
    <row r="26" spans="2:8" ht="15.75">
      <c r="B26" s="62"/>
      <c r="C26" s="29" t="s">
        <v>43</v>
      </c>
      <c r="D26" s="9">
        <v>10000</v>
      </c>
      <c r="H26" s="70"/>
    </row>
    <row r="27" spans="2:8" ht="15.75">
      <c r="B27" s="62"/>
      <c r="C27" s="29" t="s">
        <v>49</v>
      </c>
      <c r="D27" s="65">
        <v>484000</v>
      </c>
      <c r="H27" s="70">
        <f>SUM(H19:H26)</f>
        <v>5484570.42</v>
      </c>
    </row>
    <row r="28" spans="2:4" ht="15.75">
      <c r="B28" s="63"/>
      <c r="C28" s="18" t="s">
        <v>52</v>
      </c>
      <c r="D28" s="65">
        <v>-271902</v>
      </c>
    </row>
    <row r="29" spans="3:9" ht="15.75">
      <c r="C29" s="18" t="s">
        <v>51</v>
      </c>
      <c r="D29" s="9">
        <v>203150</v>
      </c>
      <c r="I29" s="70">
        <f>H27-I23</f>
        <v>3714543.94</v>
      </c>
    </row>
    <row r="30" spans="3:4" ht="15.75">
      <c r="C30" s="18" t="s">
        <v>54</v>
      </c>
      <c r="D30" s="9">
        <f>D14-D9</f>
        <v>4450</v>
      </c>
    </row>
    <row r="31" spans="3:4" ht="15.75">
      <c r="C31" s="13"/>
      <c r="D31" s="43"/>
    </row>
    <row r="32" spans="3:4" ht="15">
      <c r="C32" s="66" t="s">
        <v>240</v>
      </c>
      <c r="D32" s="66"/>
    </row>
    <row r="33" spans="3:4" ht="15">
      <c r="C33" s="13" t="s">
        <v>241</v>
      </c>
      <c r="D33" s="66"/>
    </row>
    <row r="34" spans="3:4" ht="15">
      <c r="C34" s="66"/>
      <c r="D34" s="66"/>
    </row>
    <row r="35" spans="3:4" ht="15">
      <c r="C35" s="13"/>
      <c r="D35" s="70"/>
    </row>
    <row r="36" spans="3:4" ht="15">
      <c r="C36" s="58"/>
      <c r="D36" s="70"/>
    </row>
    <row r="44" ht="15">
      <c r="G44">
        <v>3294</v>
      </c>
    </row>
    <row r="45" ht="15">
      <c r="G45">
        <v>3183.9</v>
      </c>
    </row>
    <row r="46" ht="15">
      <c r="G46">
        <v>6426</v>
      </c>
    </row>
    <row r="47" ht="15">
      <c r="G47">
        <v>2082</v>
      </c>
    </row>
    <row r="48" ht="15">
      <c r="G48">
        <v>6372</v>
      </c>
    </row>
    <row r="49" ht="15">
      <c r="G49">
        <v>357</v>
      </c>
    </row>
    <row r="50" ht="15">
      <c r="G50">
        <v>2170</v>
      </c>
    </row>
    <row r="51" ht="15">
      <c r="G51">
        <v>2498</v>
      </c>
    </row>
    <row r="52" ht="15">
      <c r="G52">
        <v>5831</v>
      </c>
    </row>
    <row r="53" ht="15">
      <c r="G53">
        <v>2465</v>
      </c>
    </row>
    <row r="54" ht="15">
      <c r="G54">
        <v>1570</v>
      </c>
    </row>
    <row r="55" ht="15">
      <c r="G55">
        <v>2602</v>
      </c>
    </row>
    <row r="56" ht="15">
      <c r="G56">
        <v>2645</v>
      </c>
    </row>
    <row r="57" ht="15">
      <c r="G57">
        <v>1308</v>
      </c>
    </row>
    <row r="58" ht="15">
      <c r="G58">
        <v>1920</v>
      </c>
    </row>
    <row r="59" ht="15">
      <c r="G59">
        <v>1344</v>
      </c>
    </row>
    <row r="60" ht="15">
      <c r="G60">
        <v>1218</v>
      </c>
    </row>
    <row r="61" ht="15">
      <c r="G61">
        <f>SUM(G44:G60)</f>
        <v>47285.9</v>
      </c>
    </row>
  </sheetData>
  <sheetProtection/>
  <printOptions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421875" style="0" bestFit="1" customWidth="1"/>
    <col min="2" max="2" width="44.421875" style="0" bestFit="1" customWidth="1"/>
    <col min="3" max="3" width="19.421875" style="0" bestFit="1" customWidth="1"/>
    <col min="4" max="4" width="15.421875" style="0" bestFit="1" customWidth="1"/>
  </cols>
  <sheetData>
    <row r="1" spans="1:3" ht="15">
      <c r="A1" s="25" t="s">
        <v>0</v>
      </c>
      <c r="B1" s="26" t="s">
        <v>92</v>
      </c>
      <c r="C1" s="27" t="s">
        <v>1</v>
      </c>
    </row>
    <row r="2" spans="1:3" ht="15.75">
      <c r="A2" s="5" t="s">
        <v>2</v>
      </c>
      <c r="B2" s="28" t="s">
        <v>3</v>
      </c>
      <c r="C2" s="29"/>
    </row>
    <row r="3" spans="1:3" ht="15.75">
      <c r="A3" s="30">
        <v>1113</v>
      </c>
      <c r="B3" s="33" t="s">
        <v>242</v>
      </c>
      <c r="C3" s="32">
        <v>30000</v>
      </c>
    </row>
    <row r="4" spans="1:3" ht="15.75">
      <c r="A4" s="30">
        <v>1121</v>
      </c>
      <c r="B4" s="33" t="s">
        <v>248</v>
      </c>
      <c r="C4" s="32">
        <v>50000</v>
      </c>
    </row>
    <row r="5" spans="1:3" ht="15.75">
      <c r="A5" s="30">
        <v>1211</v>
      </c>
      <c r="B5" s="33" t="s">
        <v>243</v>
      </c>
      <c r="C5" s="32">
        <v>400000</v>
      </c>
    </row>
    <row r="6" spans="1:3" ht="15.75">
      <c r="A6" s="30">
        <v>61712119</v>
      </c>
      <c r="B6" s="34" t="s">
        <v>244</v>
      </c>
      <c r="C6" s="32">
        <v>3025</v>
      </c>
    </row>
    <row r="7" spans="1:3" ht="15.75">
      <c r="A7" s="30">
        <v>61712329</v>
      </c>
      <c r="B7" s="34" t="s">
        <v>236</v>
      </c>
      <c r="C7" s="32">
        <v>30000</v>
      </c>
    </row>
    <row r="8" spans="1:3" ht="15.75">
      <c r="A8" s="30"/>
      <c r="B8" s="34"/>
      <c r="C8" s="32"/>
    </row>
    <row r="9" spans="1:3" ht="15.75">
      <c r="A9" s="30"/>
      <c r="B9" s="34" t="s">
        <v>13</v>
      </c>
      <c r="C9" s="35">
        <f>SUM(C3:C8)</f>
        <v>513025</v>
      </c>
    </row>
    <row r="10" spans="1:3" ht="15.75">
      <c r="A10" s="36"/>
      <c r="B10" s="40" t="s">
        <v>11</v>
      </c>
      <c r="C10" s="37"/>
    </row>
    <row r="11" spans="1:3" ht="15.75">
      <c r="A11" s="36"/>
      <c r="B11" s="33"/>
      <c r="C11" s="32"/>
    </row>
    <row r="12" spans="1:3" ht="15.75">
      <c r="A12" s="36"/>
      <c r="B12" s="33"/>
      <c r="C12" s="32"/>
    </row>
    <row r="13" spans="1:3" ht="15.75">
      <c r="A13" s="36">
        <v>61155192</v>
      </c>
      <c r="B13" s="33" t="s">
        <v>247</v>
      </c>
      <c r="C13" s="32">
        <v>1460</v>
      </c>
    </row>
    <row r="14" spans="1:3" ht="15.75">
      <c r="A14" s="36"/>
      <c r="B14" s="33"/>
      <c r="C14" s="32"/>
    </row>
    <row r="15" spans="1:3" ht="15.75">
      <c r="A15" s="36"/>
      <c r="B15" s="53" t="s">
        <v>13</v>
      </c>
      <c r="C15" s="32">
        <f>SUM(C11:C14)</f>
        <v>1460</v>
      </c>
    </row>
    <row r="16" spans="1:3" ht="15.75">
      <c r="A16" s="62"/>
      <c r="B16" s="16" t="s">
        <v>4</v>
      </c>
      <c r="C16" s="17"/>
    </row>
    <row r="17" spans="1:3" ht="15.75">
      <c r="A17" s="62"/>
      <c r="B17" s="18" t="s">
        <v>6</v>
      </c>
      <c r="C17" s="9">
        <v>11047784</v>
      </c>
    </row>
    <row r="18" spans="1:3" ht="15.75">
      <c r="A18" s="62"/>
      <c r="B18" s="18" t="s">
        <v>7</v>
      </c>
      <c r="C18" s="19">
        <v>13142884</v>
      </c>
    </row>
    <row r="19" spans="1:3" ht="15.75">
      <c r="A19" s="62"/>
      <c r="B19" s="18" t="s">
        <v>138</v>
      </c>
      <c r="C19" s="19">
        <v>800006</v>
      </c>
    </row>
    <row r="20" spans="1:3" ht="15.75">
      <c r="A20" s="62"/>
      <c r="B20" s="18" t="s">
        <v>140</v>
      </c>
      <c r="C20" s="19">
        <v>285106</v>
      </c>
    </row>
    <row r="21" spans="1:3" ht="15.75">
      <c r="A21" s="62"/>
      <c r="B21" s="18" t="s">
        <v>9</v>
      </c>
      <c r="C21" s="19">
        <v>12600</v>
      </c>
    </row>
    <row r="22" spans="1:3" ht="15.75">
      <c r="A22" s="62"/>
      <c r="B22" s="18" t="s">
        <v>12</v>
      </c>
      <c r="C22" s="9">
        <v>45090</v>
      </c>
    </row>
    <row r="23" spans="1:3" ht="15.75">
      <c r="A23" s="62"/>
      <c r="B23" s="18" t="s">
        <v>39</v>
      </c>
      <c r="C23" s="9">
        <v>-150273</v>
      </c>
    </row>
    <row r="24" spans="1:3" ht="15.75">
      <c r="A24" s="62"/>
      <c r="B24" s="18" t="s">
        <v>42</v>
      </c>
      <c r="C24" s="9">
        <v>5000</v>
      </c>
    </row>
    <row r="25" spans="1:9" ht="15.75">
      <c r="A25" s="62"/>
      <c r="B25" s="18" t="s">
        <v>16</v>
      </c>
      <c r="C25" s="65">
        <v>66000</v>
      </c>
      <c r="I25">
        <f>F31-G31</f>
        <v>0</v>
      </c>
    </row>
    <row r="26" spans="1:3" ht="15.75">
      <c r="A26" s="62"/>
      <c r="B26" s="29" t="s">
        <v>43</v>
      </c>
      <c r="C26" s="9">
        <v>10000</v>
      </c>
    </row>
    <row r="27" spans="1:3" ht="15.75">
      <c r="A27" s="63"/>
      <c r="B27" s="29" t="s">
        <v>49</v>
      </c>
      <c r="C27" s="65">
        <v>484000</v>
      </c>
    </row>
    <row r="28" spans="2:3" ht="15.75">
      <c r="B28" s="18" t="s">
        <v>52</v>
      </c>
      <c r="C28" s="65">
        <v>-271902</v>
      </c>
    </row>
    <row r="29" spans="2:3" ht="15.75">
      <c r="B29" s="18" t="s">
        <v>51</v>
      </c>
      <c r="C29" s="9">
        <v>203150</v>
      </c>
    </row>
    <row r="30" spans="2:4" ht="15.75">
      <c r="B30" s="18" t="s">
        <v>54</v>
      </c>
      <c r="C30" s="9">
        <v>4450</v>
      </c>
      <c r="D30" s="38"/>
    </row>
    <row r="31" spans="2:3" ht="15.75">
      <c r="B31" s="18" t="s">
        <v>98</v>
      </c>
      <c r="C31" s="9">
        <f>C15-C9</f>
        <v>-511565</v>
      </c>
    </row>
    <row r="32" spans="2:3" ht="15">
      <c r="B32" s="52"/>
      <c r="C32">
        <f>B32</f>
        <v>0</v>
      </c>
    </row>
    <row r="33" spans="2:3" ht="15">
      <c r="B33" s="66" t="s">
        <v>246</v>
      </c>
      <c r="C33" s="66"/>
    </row>
    <row r="34" spans="2:3" ht="15">
      <c r="B34" s="66"/>
      <c r="C34" s="66" t="s">
        <v>245</v>
      </c>
    </row>
    <row r="35" spans="2:3" ht="15">
      <c r="B35" s="66"/>
      <c r="C35" s="66" t="s">
        <v>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80"/>
  <sheetViews>
    <sheetView zoomScalePageLayoutView="0" workbookViewId="0" topLeftCell="A49">
      <selection activeCell="D79" sqref="D79:D80"/>
    </sheetView>
  </sheetViews>
  <sheetFormatPr defaultColWidth="9.140625" defaultRowHeight="15"/>
  <cols>
    <col min="2" max="2" width="14.421875" style="0" bestFit="1" customWidth="1"/>
    <col min="3" max="3" width="44.8515625" style="0" bestFit="1" customWidth="1"/>
    <col min="4" max="4" width="19.421875" style="0" bestFit="1" customWidth="1"/>
    <col min="5" max="5" width="15.421875" style="0" bestFit="1" customWidth="1"/>
    <col min="12" max="12" width="12.7109375" style="0" bestFit="1" customWidth="1"/>
    <col min="14" max="15" width="11.00390625" style="0" bestFit="1" customWidth="1"/>
  </cols>
  <sheetData>
    <row r="3" spans="2:4" ht="15">
      <c r="B3" s="25" t="s">
        <v>0</v>
      </c>
      <c r="C3" s="26" t="s">
        <v>101</v>
      </c>
      <c r="D3" s="27" t="s">
        <v>1</v>
      </c>
    </row>
    <row r="4" spans="2:4" ht="15.75">
      <c r="B4" s="5" t="s">
        <v>2</v>
      </c>
      <c r="C4" s="28" t="s">
        <v>3</v>
      </c>
      <c r="D4" s="29"/>
    </row>
    <row r="5" spans="2:4" ht="15.75">
      <c r="B5" s="30">
        <v>1111</v>
      </c>
      <c r="C5" s="33" t="s">
        <v>68</v>
      </c>
      <c r="D5" s="32">
        <v>100</v>
      </c>
    </row>
    <row r="6" spans="2:4" ht="15.75">
      <c r="B6" s="30">
        <v>1112</v>
      </c>
      <c r="C6" s="33" t="s">
        <v>249</v>
      </c>
      <c r="D6" s="32">
        <v>22000</v>
      </c>
    </row>
    <row r="7" spans="2:4" ht="15.75">
      <c r="B7" s="30">
        <v>1113</v>
      </c>
      <c r="C7" s="33" t="s">
        <v>250</v>
      </c>
      <c r="D7" s="32">
        <v>75000</v>
      </c>
    </row>
    <row r="8" spans="2:4" ht="15.75">
      <c r="B8" s="30">
        <v>1121</v>
      </c>
      <c r="C8" s="33" t="s">
        <v>251</v>
      </c>
      <c r="D8" s="32">
        <v>505200</v>
      </c>
    </row>
    <row r="9" spans="2:4" ht="15.75">
      <c r="B9" s="30">
        <v>1211</v>
      </c>
      <c r="C9" s="34" t="s">
        <v>252</v>
      </c>
      <c r="D9" s="32">
        <v>1261000</v>
      </c>
    </row>
    <row r="10" spans="2:4" ht="15.75">
      <c r="B10" s="30">
        <v>1334</v>
      </c>
      <c r="C10" s="34" t="s">
        <v>253</v>
      </c>
      <c r="D10" s="32">
        <v>500</v>
      </c>
    </row>
    <row r="11" spans="2:4" ht="15.75">
      <c r="B11" s="30">
        <v>1342</v>
      </c>
      <c r="C11" s="34" t="s">
        <v>254</v>
      </c>
      <c r="D11" s="32">
        <v>2290</v>
      </c>
    </row>
    <row r="12" spans="2:4" ht="15.75">
      <c r="B12" s="30">
        <v>1381</v>
      </c>
      <c r="C12" s="34" t="s">
        <v>255</v>
      </c>
      <c r="D12" s="32">
        <v>19000</v>
      </c>
    </row>
    <row r="13" spans="2:4" ht="15.75">
      <c r="B13" s="30">
        <v>1382</v>
      </c>
      <c r="C13" s="34" t="s">
        <v>256</v>
      </c>
      <c r="D13" s="32">
        <v>70</v>
      </c>
    </row>
    <row r="14" spans="2:4" ht="15.75">
      <c r="B14" s="30">
        <v>1511</v>
      </c>
      <c r="C14" s="34" t="s">
        <v>257</v>
      </c>
      <c r="D14" s="32">
        <v>60000</v>
      </c>
    </row>
    <row r="15" spans="2:4" ht="15.75">
      <c r="B15" s="30">
        <v>4111</v>
      </c>
      <c r="C15" s="34" t="s">
        <v>221</v>
      </c>
      <c r="D15" s="32">
        <v>18800</v>
      </c>
    </row>
    <row r="16" spans="2:4" ht="15.75">
      <c r="B16" s="30">
        <v>31132122</v>
      </c>
      <c r="C16" s="34" t="s">
        <v>258</v>
      </c>
      <c r="D16" s="32">
        <v>8018</v>
      </c>
    </row>
    <row r="17" spans="2:4" ht="15.75">
      <c r="B17" s="30">
        <v>61712111</v>
      </c>
      <c r="C17" s="34" t="s">
        <v>259</v>
      </c>
      <c r="D17" s="32">
        <v>3000</v>
      </c>
    </row>
    <row r="18" spans="2:4" ht="15.75">
      <c r="B18" s="30">
        <v>63102149</v>
      </c>
      <c r="C18" s="34" t="s">
        <v>260</v>
      </c>
      <c r="D18" s="32">
        <v>300000</v>
      </c>
    </row>
    <row r="19" spans="2:4" ht="15.75">
      <c r="B19" s="30"/>
      <c r="C19" s="34"/>
      <c r="D19" s="32">
        <f>SUM(D5:D18)</f>
        <v>2274978</v>
      </c>
    </row>
    <row r="20" spans="2:4" ht="15.75">
      <c r="B20" s="36"/>
      <c r="C20" s="40" t="s">
        <v>11</v>
      </c>
      <c r="D20" s="32"/>
    </row>
    <row r="21" spans="2:4" ht="15.75">
      <c r="B21" s="36">
        <v>22125139</v>
      </c>
      <c r="C21" s="33" t="s">
        <v>141</v>
      </c>
      <c r="D21" s="35">
        <v>5000</v>
      </c>
    </row>
    <row r="22" spans="1:4" ht="15.75">
      <c r="A22" s="76"/>
      <c r="B22" s="36">
        <v>23105169</v>
      </c>
      <c r="C22" s="33" t="s">
        <v>261</v>
      </c>
      <c r="D22" s="37">
        <v>36410</v>
      </c>
    </row>
    <row r="23" spans="1:4" ht="15.75">
      <c r="A23" s="66"/>
      <c r="B23" s="36">
        <v>23215141</v>
      </c>
      <c r="C23" s="33" t="s">
        <v>137</v>
      </c>
      <c r="D23" s="32">
        <v>37000</v>
      </c>
    </row>
    <row r="24" spans="2:4" ht="15.75">
      <c r="B24" s="36">
        <v>23215169</v>
      </c>
      <c r="C24" s="33" t="s">
        <v>262</v>
      </c>
      <c r="D24" s="32">
        <v>97200</v>
      </c>
    </row>
    <row r="25" spans="2:4" ht="15.75">
      <c r="B25" s="36">
        <v>23215362</v>
      </c>
      <c r="C25" s="33" t="s">
        <v>151</v>
      </c>
      <c r="D25" s="32">
        <v>18400</v>
      </c>
    </row>
    <row r="26" spans="2:4" ht="15.75">
      <c r="B26" s="36">
        <v>23106130</v>
      </c>
      <c r="C26" s="33" t="s">
        <v>263</v>
      </c>
      <c r="D26" s="32">
        <v>-400000</v>
      </c>
    </row>
    <row r="27" spans="2:4" ht="15.75">
      <c r="B27" s="36">
        <v>23106121</v>
      </c>
      <c r="C27" s="33" t="s">
        <v>78</v>
      </c>
      <c r="D27" s="32">
        <v>400000</v>
      </c>
    </row>
    <row r="28" spans="1:4" ht="15.75">
      <c r="A28" s="76"/>
      <c r="B28" s="36">
        <v>31135331</v>
      </c>
      <c r="C28" s="33" t="s">
        <v>264</v>
      </c>
      <c r="D28" s="32">
        <v>8018</v>
      </c>
    </row>
    <row r="29" spans="1:4" ht="15.75">
      <c r="A29" s="78"/>
      <c r="B29" s="36">
        <v>33145021</v>
      </c>
      <c r="C29" s="33" t="s">
        <v>265</v>
      </c>
      <c r="D29" s="32">
        <v>1300</v>
      </c>
    </row>
    <row r="30" spans="1:4" ht="15.75">
      <c r="A30" s="76"/>
      <c r="B30" s="36">
        <v>33145169</v>
      </c>
      <c r="C30" s="33" t="s">
        <v>220</v>
      </c>
      <c r="D30" s="32">
        <v>-1100</v>
      </c>
    </row>
    <row r="31" spans="1:4" ht="15.75">
      <c r="A31" s="66"/>
      <c r="B31" s="36">
        <v>33145136</v>
      </c>
      <c r="C31" s="33" t="s">
        <v>275</v>
      </c>
      <c r="D31" s="32">
        <v>400</v>
      </c>
    </row>
    <row r="32" spans="1:4" ht="15.75">
      <c r="A32" s="66"/>
      <c r="B32" s="36">
        <v>33145136</v>
      </c>
      <c r="C32" s="33"/>
      <c r="D32" s="32"/>
    </row>
    <row r="33" spans="2:4" ht="15.75">
      <c r="B33" s="36">
        <v>37455156</v>
      </c>
      <c r="C33" s="33" t="s">
        <v>152</v>
      </c>
      <c r="D33" s="32">
        <v>1500</v>
      </c>
    </row>
    <row r="34" spans="2:4" ht="15.75">
      <c r="B34" s="36">
        <v>37455021</v>
      </c>
      <c r="C34" s="33" t="s">
        <v>266</v>
      </c>
      <c r="D34" s="32">
        <v>-1500</v>
      </c>
    </row>
    <row r="35" spans="1:4" ht="15.75">
      <c r="A35" t="s">
        <v>83</v>
      </c>
      <c r="B35" s="36">
        <v>55125139</v>
      </c>
      <c r="C35" s="33" t="s">
        <v>267</v>
      </c>
      <c r="D35" s="32">
        <v>62000</v>
      </c>
    </row>
    <row r="36" spans="2:4" ht="15.75">
      <c r="B36" s="36">
        <v>55125134</v>
      </c>
      <c r="C36" s="33" t="s">
        <v>268</v>
      </c>
      <c r="D36" s="32">
        <v>-5000</v>
      </c>
    </row>
    <row r="37" spans="1:4" ht="15.75">
      <c r="A37" s="77"/>
      <c r="B37" s="36">
        <v>55125137</v>
      </c>
      <c r="C37" s="33" t="s">
        <v>87</v>
      </c>
      <c r="D37" s="32">
        <v>-62000</v>
      </c>
    </row>
    <row r="38" spans="2:4" ht="15.75">
      <c r="B38" s="36">
        <v>61715136</v>
      </c>
      <c r="C38" s="33" t="s">
        <v>82</v>
      </c>
      <c r="D38" s="32">
        <v>4000</v>
      </c>
    </row>
    <row r="39" spans="2:4" ht="15.75">
      <c r="B39" s="36">
        <v>61715171</v>
      </c>
      <c r="C39" s="33" t="s">
        <v>142</v>
      </c>
      <c r="D39" s="32">
        <v>-4000</v>
      </c>
    </row>
    <row r="40" spans="2:4" ht="16.5" customHeight="1">
      <c r="B40" s="36">
        <v>61716121</v>
      </c>
      <c r="C40" s="33" t="s">
        <v>269</v>
      </c>
      <c r="D40" s="32">
        <v>42400</v>
      </c>
    </row>
    <row r="41" spans="1:4" ht="15.75">
      <c r="A41" s="76"/>
      <c r="B41" s="36">
        <v>61155021</v>
      </c>
      <c r="C41" s="33" t="s">
        <v>270</v>
      </c>
      <c r="D41" s="32">
        <v>29030</v>
      </c>
    </row>
    <row r="42" spans="2:4" ht="15.75">
      <c r="B42" s="36">
        <v>61125024</v>
      </c>
      <c r="C42" s="33" t="s">
        <v>271</v>
      </c>
      <c r="D42" s="32">
        <v>47662</v>
      </c>
    </row>
    <row r="43" spans="2:4" ht="15.75">
      <c r="B43" s="36">
        <v>23106349</v>
      </c>
      <c r="C43" s="33" t="s">
        <v>272</v>
      </c>
      <c r="D43" s="32">
        <v>900</v>
      </c>
    </row>
    <row r="44" spans="2:4" ht="15.75">
      <c r="B44" s="36">
        <v>55125167</v>
      </c>
      <c r="C44" s="33" t="s">
        <v>274</v>
      </c>
      <c r="D44" s="32">
        <v>5000</v>
      </c>
    </row>
    <row r="45" spans="2:4" ht="15.75">
      <c r="B45" s="36">
        <v>33195175</v>
      </c>
      <c r="C45" s="33" t="s">
        <v>276</v>
      </c>
      <c r="D45" s="32">
        <v>1000</v>
      </c>
    </row>
    <row r="46" spans="2:4" ht="15.75">
      <c r="B46" s="36">
        <v>61715021</v>
      </c>
      <c r="C46" s="33" t="s">
        <v>277</v>
      </c>
      <c r="D46" s="32">
        <v>35000</v>
      </c>
    </row>
    <row r="47" spans="2:4" ht="15.75">
      <c r="B47" s="36">
        <v>61715011</v>
      </c>
      <c r="C47" s="33" t="s">
        <v>278</v>
      </c>
      <c r="D47" s="32">
        <v>-35000</v>
      </c>
    </row>
    <row r="48" spans="2:4" ht="15.75">
      <c r="B48" s="36">
        <v>61715139</v>
      </c>
      <c r="C48" s="33" t="s">
        <v>69</v>
      </c>
      <c r="D48" s="32">
        <v>15000</v>
      </c>
    </row>
    <row r="49" spans="2:4" ht="15.75">
      <c r="B49" s="36">
        <v>61715171</v>
      </c>
      <c r="C49" s="33" t="s">
        <v>142</v>
      </c>
      <c r="D49" s="32">
        <v>-15000</v>
      </c>
    </row>
    <row r="50" spans="2:4" ht="15.75">
      <c r="B50" s="36"/>
      <c r="C50" s="33" t="s">
        <v>13</v>
      </c>
      <c r="D50" s="32">
        <f>SUM(D21:D49)</f>
        <v>323620</v>
      </c>
    </row>
    <row r="51" spans="2:4" ht="15.75">
      <c r="B51" s="36"/>
      <c r="C51" s="53"/>
      <c r="D51" s="32"/>
    </row>
    <row r="52" spans="2:4" ht="15.75">
      <c r="B52" s="62"/>
      <c r="C52" s="53"/>
      <c r="D52" s="32"/>
    </row>
    <row r="53" spans="2:4" ht="15.75">
      <c r="B53" s="62"/>
      <c r="C53" s="16" t="s">
        <v>4</v>
      </c>
      <c r="D53" s="32"/>
    </row>
    <row r="54" spans="2:4" ht="15.75">
      <c r="B54" s="62"/>
      <c r="C54" s="18" t="s">
        <v>6</v>
      </c>
      <c r="D54" s="9">
        <v>11047784</v>
      </c>
    </row>
    <row r="55" spans="2:4" ht="15.75">
      <c r="B55" s="62"/>
      <c r="C55" s="18" t="s">
        <v>7</v>
      </c>
      <c r="D55" s="19">
        <v>13142884</v>
      </c>
    </row>
    <row r="56" spans="2:4" ht="15.75">
      <c r="B56" s="62"/>
      <c r="C56" s="18" t="s">
        <v>138</v>
      </c>
      <c r="D56" s="19">
        <v>800006</v>
      </c>
    </row>
    <row r="57" spans="2:4" ht="15.75">
      <c r="B57" s="62"/>
      <c r="C57" s="18" t="s">
        <v>8</v>
      </c>
      <c r="D57" s="19">
        <v>285106</v>
      </c>
    </row>
    <row r="58" spans="2:14" ht="15.75">
      <c r="B58" s="62"/>
      <c r="C58" s="18" t="s">
        <v>9</v>
      </c>
      <c r="D58" s="19">
        <v>12600</v>
      </c>
      <c r="L58" t="s">
        <v>90</v>
      </c>
      <c r="N58" t="s">
        <v>93</v>
      </c>
    </row>
    <row r="59" spans="2:15" ht="15.75">
      <c r="B59" s="62"/>
      <c r="C59" s="18" t="s">
        <v>12</v>
      </c>
      <c r="D59" s="9">
        <v>45090</v>
      </c>
      <c r="H59" t="s">
        <v>70</v>
      </c>
      <c r="I59" t="s">
        <v>94</v>
      </c>
      <c r="K59" t="s">
        <v>88</v>
      </c>
      <c r="L59">
        <v>10564617</v>
      </c>
      <c r="N59">
        <v>7260470.43</v>
      </c>
      <c r="O59">
        <v>217819.14</v>
      </c>
    </row>
    <row r="60" spans="2:15" ht="15.75">
      <c r="B60" s="62"/>
      <c r="C60" s="18" t="s">
        <v>39</v>
      </c>
      <c r="D60" s="9">
        <v>-150273</v>
      </c>
      <c r="H60">
        <v>253918</v>
      </c>
      <c r="I60">
        <v>143724</v>
      </c>
      <c r="K60" t="s">
        <v>89</v>
      </c>
      <c r="L60">
        <v>-9837778</v>
      </c>
      <c r="O60">
        <v>6527955.27</v>
      </c>
    </row>
    <row r="61" spans="2:15" ht="15.75">
      <c r="B61" s="62"/>
      <c r="C61" s="18" t="s">
        <v>42</v>
      </c>
      <c r="D61" s="9">
        <v>5000</v>
      </c>
      <c r="H61">
        <v>2300</v>
      </c>
      <c r="I61">
        <v>4700</v>
      </c>
      <c r="L61">
        <f>SUM(L59:L60)</f>
        <v>726839</v>
      </c>
      <c r="O61">
        <v>866971.92</v>
      </c>
    </row>
    <row r="62" spans="2:15" ht="15.75">
      <c r="B62" s="62"/>
      <c r="C62" s="18" t="s">
        <v>16</v>
      </c>
      <c r="D62" s="65">
        <v>66000</v>
      </c>
      <c r="H62">
        <v>65400</v>
      </c>
      <c r="I62">
        <v>2000</v>
      </c>
      <c r="L62">
        <v>-387753.88</v>
      </c>
      <c r="O62">
        <f>SUM(O59:O61)</f>
        <v>7612746.329999999</v>
      </c>
    </row>
    <row r="63" spans="2:12" ht="15.75">
      <c r="B63" s="62"/>
      <c r="C63" s="29" t="s">
        <v>43</v>
      </c>
      <c r="D63" s="9">
        <v>10000</v>
      </c>
      <c r="H63">
        <v>178600</v>
      </c>
      <c r="I63">
        <v>860300</v>
      </c>
      <c r="L63">
        <f>SUM(L61:L62)</f>
        <v>339085.12</v>
      </c>
    </row>
    <row r="64" spans="2:10" ht="15.75">
      <c r="B64" s="63"/>
      <c r="C64" s="29" t="s">
        <v>49</v>
      </c>
      <c r="D64" s="65">
        <v>484000</v>
      </c>
      <c r="H64">
        <v>90000</v>
      </c>
      <c r="I64">
        <v>226700</v>
      </c>
      <c r="J64">
        <f>I66-H67</f>
        <v>1455852</v>
      </c>
    </row>
    <row r="65" spans="3:15" ht="15.75">
      <c r="C65" s="18" t="s">
        <v>52</v>
      </c>
      <c r="D65" s="65">
        <v>-271902</v>
      </c>
      <c r="H65">
        <v>71800</v>
      </c>
      <c r="I65" s="42">
        <v>936056</v>
      </c>
      <c r="O65" s="80">
        <f>O62-N59</f>
        <v>352275.89999999944</v>
      </c>
    </row>
    <row r="66" spans="3:15" ht="15.75">
      <c r="C66" s="18" t="s">
        <v>51</v>
      </c>
      <c r="D66" s="9">
        <v>203150</v>
      </c>
      <c r="H66" s="42">
        <v>55610</v>
      </c>
      <c r="I66">
        <f>SUM(I60:I65)</f>
        <v>2173480</v>
      </c>
      <c r="L66" t="s">
        <v>91</v>
      </c>
      <c r="O66" s="80">
        <v>-39000</v>
      </c>
    </row>
    <row r="67" spans="3:15" ht="15.75">
      <c r="C67" s="18" t="s">
        <v>54</v>
      </c>
      <c r="D67" s="9">
        <v>4450</v>
      </c>
      <c r="H67">
        <f>SUM(H60:H66)</f>
        <v>717628</v>
      </c>
      <c r="L67">
        <v>10068789.72</v>
      </c>
      <c r="O67" s="80">
        <f>SUM(O65:O66)</f>
        <v>313275.89999999944</v>
      </c>
    </row>
    <row r="68" spans="3:12" ht="15.75">
      <c r="C68" s="18" t="s">
        <v>85</v>
      </c>
      <c r="D68" s="9">
        <f>D52-D40</f>
        <v>-42400</v>
      </c>
      <c r="E68" s="38">
        <f>D59+D60+D62+D61+D63+D64+D65+D67+D66+D68+D69+D70+D71</f>
        <v>-1598243</v>
      </c>
      <c r="L68">
        <v>-10876802.42</v>
      </c>
    </row>
    <row r="69" spans="3:12" ht="15.75">
      <c r="C69" s="18" t="s">
        <v>143</v>
      </c>
      <c r="D69" s="9">
        <f>D50-D19</f>
        <v>-1951358</v>
      </c>
      <c r="L69">
        <f>SUM(L67:L68)</f>
        <v>-808012.6999999993</v>
      </c>
    </row>
    <row r="70" spans="3:4" ht="15.75">
      <c r="C70" s="13"/>
      <c r="D70" s="9"/>
    </row>
    <row r="71" spans="3:4" ht="15.75">
      <c r="C71" s="79"/>
      <c r="D71" s="9"/>
    </row>
    <row r="74" ht="15">
      <c r="C74" t="s">
        <v>279</v>
      </c>
    </row>
    <row r="76" ht="15">
      <c r="C76" t="s">
        <v>273</v>
      </c>
    </row>
    <row r="77" ht="15">
      <c r="C77" t="s">
        <v>41</v>
      </c>
    </row>
    <row r="79" spans="3:4" ht="15">
      <c r="C79" t="s">
        <v>280</v>
      </c>
      <c r="D79" s="70">
        <v>18278048.24</v>
      </c>
    </row>
    <row r="80" spans="3:4" ht="15">
      <c r="C80" t="s">
        <v>281</v>
      </c>
      <c r="D80" s="70">
        <v>21060446.28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17" sqref="B17"/>
    </sheetView>
  </sheetViews>
  <sheetFormatPr defaultColWidth="9.140625" defaultRowHeight="15"/>
  <cols>
    <col min="3" max="3" width="15.421875" style="0" bestFit="1" customWidth="1"/>
    <col min="4" max="4" width="14.00390625" style="0" bestFit="1" customWidth="1"/>
    <col min="5" max="5" width="15.421875" style="0" bestFit="1" customWidth="1"/>
    <col min="8" max="8" width="10.00390625" style="0" bestFit="1" customWidth="1"/>
    <col min="9" max="9" width="15.421875" style="0" bestFit="1" customWidth="1"/>
  </cols>
  <sheetData>
    <row r="1" spans="3:5" ht="15">
      <c r="C1" t="s">
        <v>58</v>
      </c>
      <c r="D1" t="s">
        <v>59</v>
      </c>
      <c r="E1" t="s">
        <v>13</v>
      </c>
    </row>
    <row r="2" spans="2:5" ht="15">
      <c r="B2" t="s">
        <v>63</v>
      </c>
      <c r="C2" s="70">
        <v>237801.36</v>
      </c>
      <c r="D2" s="70">
        <v>41965</v>
      </c>
      <c r="E2" s="70">
        <f>C2+D2</f>
        <v>279766.36</v>
      </c>
    </row>
    <row r="3" spans="2:5" ht="15">
      <c r="B3" t="s">
        <v>64</v>
      </c>
      <c r="C3" s="70">
        <v>1140396.36</v>
      </c>
      <c r="D3" s="70">
        <v>152525</v>
      </c>
      <c r="E3" s="70">
        <f>C3+D3</f>
        <v>1292921.36</v>
      </c>
    </row>
    <row r="4" spans="2:5" ht="15">
      <c r="B4" t="s">
        <v>65</v>
      </c>
      <c r="C4" s="70">
        <v>1216183</v>
      </c>
      <c r="D4" s="70"/>
      <c r="E4" s="70">
        <f>C4+D4</f>
        <v>1216183</v>
      </c>
    </row>
    <row r="5" spans="2:5" ht="15">
      <c r="B5" t="s">
        <v>13</v>
      </c>
      <c r="C5" s="70">
        <f>SUM(C2:C4)</f>
        <v>2594380.72</v>
      </c>
      <c r="D5" s="70">
        <f>SUM(D2:D4)</f>
        <v>194490</v>
      </c>
      <c r="E5" s="70">
        <f>C5+D5</f>
        <v>2788870.72</v>
      </c>
    </row>
    <row r="6" spans="3:5" ht="15">
      <c r="C6" s="70"/>
      <c r="D6" s="70"/>
      <c r="E6" s="70"/>
    </row>
    <row r="16" ht="15">
      <c r="B16" t="s">
        <v>66</v>
      </c>
    </row>
    <row r="17" spans="2:5" ht="15">
      <c r="B17">
        <v>1752625.5</v>
      </c>
      <c r="E17" t="s">
        <v>60</v>
      </c>
    </row>
    <row r="18" spans="2:5" ht="15">
      <c r="B18">
        <v>54492.09</v>
      </c>
      <c r="E18">
        <f>B18*1.21</f>
        <v>65935.4289</v>
      </c>
    </row>
    <row r="19" spans="2:5" ht="15">
      <c r="B19">
        <v>80848.94</v>
      </c>
      <c r="E19">
        <f>B19*1.21</f>
        <v>97827.2174</v>
      </c>
    </row>
    <row r="20" spans="2:5" ht="15">
      <c r="B20">
        <v>416885</v>
      </c>
      <c r="C20" s="71">
        <v>0.21</v>
      </c>
      <c r="E20">
        <f>B20*1.21</f>
        <v>504430.85</v>
      </c>
    </row>
    <row r="21" spans="2:5" ht="15">
      <c r="B21">
        <f>SUM(B17:B20)</f>
        <v>2304851.5300000003</v>
      </c>
      <c r="C21">
        <f>B21*1.21</f>
        <v>2788870.3513</v>
      </c>
      <c r="E21" s="72">
        <f>SUM(E18:E20)</f>
        <v>668193.4963</v>
      </c>
    </row>
    <row r="23" spans="2:3" ht="15">
      <c r="B23" s="56" t="s">
        <v>61</v>
      </c>
      <c r="C23" s="73">
        <f>C21-E21-D5</f>
        <v>1926186.8550000004</v>
      </c>
    </row>
    <row r="24" spans="2:3" ht="15">
      <c r="B24" s="56" t="s">
        <v>58</v>
      </c>
      <c r="C24" s="56"/>
    </row>
    <row r="25" spans="2:3" ht="15">
      <c r="B25" s="56" t="s">
        <v>60</v>
      </c>
      <c r="C25" s="56">
        <f>E21</f>
        <v>668193.4963</v>
      </c>
    </row>
    <row r="26" spans="2:3" ht="15">
      <c r="B26" s="56" t="s">
        <v>62</v>
      </c>
      <c r="C26" s="73">
        <f>D5</f>
        <v>194490</v>
      </c>
    </row>
    <row r="27" spans="2:3" ht="15">
      <c r="B27" s="56" t="s">
        <v>13</v>
      </c>
      <c r="C27" s="73">
        <f>SUM(C23:C26)</f>
        <v>2788870.3513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27"/>
  <sheetViews>
    <sheetView zoomScalePageLayoutView="0" workbookViewId="0" topLeftCell="A1">
      <selection activeCell="G32" sqref="G32"/>
    </sheetView>
  </sheetViews>
  <sheetFormatPr defaultColWidth="9.140625" defaultRowHeight="15"/>
  <cols>
    <col min="2" max="2" width="14.421875" style="0" bestFit="1" customWidth="1"/>
    <col min="3" max="3" width="45.57421875" style="0" bestFit="1" customWidth="1"/>
    <col min="4" max="4" width="18.28125" style="0" bestFit="1" customWidth="1"/>
  </cols>
  <sheetData>
    <row r="2" spans="2:4" ht="15">
      <c r="B2" s="25" t="s">
        <v>0</v>
      </c>
      <c r="C2" s="26" t="s">
        <v>101</v>
      </c>
      <c r="D2" s="27" t="s">
        <v>1</v>
      </c>
    </row>
    <row r="3" spans="2:4" ht="15.75">
      <c r="B3" s="5" t="s">
        <v>2</v>
      </c>
      <c r="C3" s="28" t="s">
        <v>3</v>
      </c>
      <c r="D3" s="29"/>
    </row>
    <row r="4" spans="2:4" ht="15.75">
      <c r="B4" s="30">
        <v>61713201</v>
      </c>
      <c r="C4" s="33" t="s">
        <v>99</v>
      </c>
      <c r="D4" s="32"/>
    </row>
    <row r="5" spans="2:4" ht="15.75">
      <c r="B5" s="30"/>
      <c r="C5" s="34"/>
      <c r="D5" s="35"/>
    </row>
    <row r="6" spans="2:4" ht="15.75">
      <c r="B6" s="36"/>
      <c r="C6" s="40" t="s">
        <v>11</v>
      </c>
      <c r="D6" s="37"/>
    </row>
    <row r="7" spans="2:4" ht="15.75">
      <c r="B7" s="36"/>
      <c r="C7" s="53" t="s">
        <v>13</v>
      </c>
      <c r="D7" s="32">
        <v>0</v>
      </c>
    </row>
    <row r="8" spans="2:4" ht="15.75">
      <c r="B8" s="62"/>
      <c r="C8" s="16" t="s">
        <v>4</v>
      </c>
      <c r="D8" s="17" t="s">
        <v>5</v>
      </c>
    </row>
    <row r="9" spans="2:4" ht="15.75">
      <c r="B9" s="62"/>
      <c r="C9" s="18" t="s">
        <v>6</v>
      </c>
      <c r="D9" s="9"/>
    </row>
    <row r="10" spans="2:4" ht="15.75">
      <c r="B10" s="62"/>
      <c r="C10" s="18" t="s">
        <v>7</v>
      </c>
      <c r="D10" s="19"/>
    </row>
    <row r="11" spans="2:4" ht="15.75">
      <c r="B11" s="62"/>
      <c r="C11" s="18" t="s">
        <v>8</v>
      </c>
      <c r="D11" s="9"/>
    </row>
    <row r="12" spans="2:4" ht="15.75">
      <c r="B12" s="62"/>
      <c r="C12" s="18" t="s">
        <v>9</v>
      </c>
      <c r="D12" s="9"/>
    </row>
    <row r="13" spans="2:4" ht="15.75">
      <c r="B13" s="62"/>
      <c r="C13" s="18" t="s">
        <v>12</v>
      </c>
      <c r="D13" s="9"/>
    </row>
    <row r="14" spans="2:4" ht="15.75">
      <c r="B14" s="62"/>
      <c r="C14" s="18" t="s">
        <v>39</v>
      </c>
      <c r="D14" s="9"/>
    </row>
    <row r="15" spans="2:4" ht="15.75">
      <c r="B15" s="62"/>
      <c r="C15" s="18" t="s">
        <v>42</v>
      </c>
      <c r="D15" s="9"/>
    </row>
    <row r="16" spans="2:4" ht="15.75">
      <c r="B16" s="62"/>
      <c r="C16" s="18" t="s">
        <v>16</v>
      </c>
      <c r="D16" s="65"/>
    </row>
    <row r="17" spans="2:4" ht="15.75">
      <c r="B17" s="62"/>
      <c r="C17" s="29" t="s">
        <v>43</v>
      </c>
      <c r="D17" s="32"/>
    </row>
    <row r="18" spans="2:4" ht="15.75">
      <c r="B18" s="63"/>
      <c r="C18" s="29" t="s">
        <v>49</v>
      </c>
      <c r="D18" s="32"/>
    </row>
    <row r="19" spans="3:4" ht="15.75">
      <c r="C19" s="18" t="s">
        <v>52</v>
      </c>
      <c r="D19" s="9"/>
    </row>
    <row r="20" spans="3:4" ht="15.75">
      <c r="C20" s="18" t="s">
        <v>51</v>
      </c>
      <c r="D20" s="9"/>
    </row>
    <row r="21" spans="3:4" ht="15.75">
      <c r="C21" s="18" t="s">
        <v>54</v>
      </c>
      <c r="D21" s="9"/>
    </row>
    <row r="22" spans="3:4" ht="15.75">
      <c r="C22" s="18" t="s">
        <v>98</v>
      </c>
      <c r="D22" s="9"/>
    </row>
    <row r="23" spans="3:4" ht="15.75">
      <c r="C23" s="18" t="s">
        <v>100</v>
      </c>
      <c r="D23" s="9"/>
    </row>
    <row r="25" ht="15">
      <c r="C25" s="13" t="s">
        <v>102</v>
      </c>
    </row>
    <row r="27" ht="15">
      <c r="C27" s="13" t="s">
        <v>103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37" sqref="M3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86"/>
  <sheetViews>
    <sheetView zoomScale="98" zoomScaleNormal="98" zoomScalePageLayoutView="0" workbookViewId="0" topLeftCell="A1">
      <selection activeCell="G31" sqref="G31"/>
    </sheetView>
  </sheetViews>
  <sheetFormatPr defaultColWidth="9.140625" defaultRowHeight="15"/>
  <cols>
    <col min="2" max="2" width="14.421875" style="0" bestFit="1" customWidth="1"/>
    <col min="3" max="3" width="44.8515625" style="0" bestFit="1" customWidth="1"/>
    <col min="4" max="4" width="18.281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</cols>
  <sheetData>
    <row r="3" spans="2:4" ht="15">
      <c r="B3" s="25" t="s">
        <v>0</v>
      </c>
      <c r="C3" s="26" t="s">
        <v>104</v>
      </c>
      <c r="D3" s="27" t="s">
        <v>1</v>
      </c>
    </row>
    <row r="4" spans="2:4" ht="15.75">
      <c r="B4" s="5" t="s">
        <v>2</v>
      </c>
      <c r="C4" s="28" t="s">
        <v>3</v>
      </c>
      <c r="D4" s="29"/>
    </row>
    <row r="5" spans="2:4" ht="15.75">
      <c r="B5" s="30">
        <v>1111</v>
      </c>
      <c r="C5" s="33" t="s">
        <v>68</v>
      </c>
      <c r="D5" s="32"/>
    </row>
    <row r="6" spans="2:4" ht="15.75">
      <c r="B6" s="30">
        <v>1112</v>
      </c>
      <c r="C6" s="33" t="s">
        <v>71</v>
      </c>
      <c r="D6" s="32"/>
    </row>
    <row r="7" spans="2:4" ht="15.75">
      <c r="B7" s="30">
        <v>1113</v>
      </c>
      <c r="C7" s="33" t="s">
        <v>72</v>
      </c>
      <c r="D7" s="32"/>
    </row>
    <row r="8" spans="2:4" ht="15.75">
      <c r="B8" s="30">
        <v>1121</v>
      </c>
      <c r="C8" s="33" t="s">
        <v>73</v>
      </c>
      <c r="D8" s="32"/>
    </row>
    <row r="9" spans="2:4" ht="15.75">
      <c r="B9" s="30">
        <v>1211</v>
      </c>
      <c r="C9" s="33" t="s">
        <v>53</v>
      </c>
      <c r="D9" s="32"/>
    </row>
    <row r="10" spans="2:4" ht="15.75">
      <c r="B10" s="30">
        <v>1334</v>
      </c>
      <c r="C10" s="33" t="s">
        <v>105</v>
      </c>
      <c r="D10" s="32"/>
    </row>
    <row r="11" spans="2:4" ht="15.75">
      <c r="B11" s="30">
        <v>1345</v>
      </c>
      <c r="C11" s="34" t="s">
        <v>74</v>
      </c>
      <c r="D11" s="32"/>
    </row>
    <row r="12" spans="2:4" ht="15.75">
      <c r="B12" s="30">
        <v>1382</v>
      </c>
      <c r="C12" s="34" t="s">
        <v>106</v>
      </c>
      <c r="D12" s="32"/>
    </row>
    <row r="13" spans="2:4" ht="15.75">
      <c r="B13" s="30">
        <v>1511</v>
      </c>
      <c r="C13" s="34" t="s">
        <v>56</v>
      </c>
      <c r="D13" s="32"/>
    </row>
    <row r="14" spans="2:4" ht="15.75">
      <c r="B14" s="30">
        <v>4116</v>
      </c>
      <c r="C14" s="34" t="s">
        <v>75</v>
      </c>
      <c r="D14" s="32"/>
    </row>
    <row r="15" spans="2:4" ht="15.75">
      <c r="B15" s="30">
        <v>4116</v>
      </c>
      <c r="C15" s="34" t="s">
        <v>107</v>
      </c>
      <c r="D15" s="32"/>
    </row>
    <row r="16" spans="2:4" ht="15.75">
      <c r="B16" s="30">
        <v>4116</v>
      </c>
      <c r="C16" s="34" t="s">
        <v>108</v>
      </c>
      <c r="D16" s="32"/>
    </row>
    <row r="17" spans="2:4" ht="15.75">
      <c r="B17" s="30">
        <v>10312111</v>
      </c>
      <c r="C17" s="34" t="s">
        <v>25</v>
      </c>
      <c r="D17" s="32"/>
    </row>
    <row r="18" spans="2:4" ht="15.75">
      <c r="B18" s="30">
        <v>23212111</v>
      </c>
      <c r="C18" s="34" t="s">
        <v>109</v>
      </c>
      <c r="D18" s="32"/>
    </row>
    <row r="19" spans="2:4" ht="15.75">
      <c r="B19" s="30">
        <v>31132122</v>
      </c>
      <c r="C19" s="34" t="s">
        <v>110</v>
      </c>
      <c r="D19" s="32"/>
    </row>
    <row r="20" spans="2:4" ht="15.75">
      <c r="B20" s="30">
        <v>36122132</v>
      </c>
      <c r="C20" s="34" t="s">
        <v>111</v>
      </c>
      <c r="D20" s="32"/>
    </row>
    <row r="21" spans="2:4" ht="15.75">
      <c r="B21" s="30">
        <v>36322111</v>
      </c>
      <c r="C21" s="34" t="s">
        <v>96</v>
      </c>
      <c r="D21" s="32"/>
    </row>
    <row r="22" spans="2:4" ht="15.75">
      <c r="B22" s="30">
        <v>37252324</v>
      </c>
      <c r="C22" s="34" t="s">
        <v>112</v>
      </c>
      <c r="D22" s="32"/>
    </row>
    <row r="23" spans="2:4" ht="15.75">
      <c r="B23" s="30">
        <v>61712111</v>
      </c>
      <c r="C23" s="34" t="s">
        <v>76</v>
      </c>
      <c r="D23" s="32"/>
    </row>
    <row r="24" spans="2:4" ht="15.75">
      <c r="B24" s="30">
        <v>61712112</v>
      </c>
      <c r="C24" s="34" t="s">
        <v>113</v>
      </c>
      <c r="D24" s="32"/>
    </row>
    <row r="25" spans="2:4" ht="15.75">
      <c r="B25" s="30">
        <v>63102141</v>
      </c>
      <c r="C25" s="34" t="s">
        <v>137</v>
      </c>
      <c r="D25" s="32"/>
    </row>
    <row r="26" spans="2:4" ht="15.75">
      <c r="B26" s="30"/>
      <c r="C26" s="34" t="s">
        <v>13</v>
      </c>
      <c r="D26" s="35"/>
    </row>
    <row r="27" spans="2:4" ht="15.75">
      <c r="B27" s="36"/>
      <c r="C27" s="40" t="s">
        <v>11</v>
      </c>
      <c r="D27" s="37"/>
    </row>
    <row r="28" spans="2:4" ht="15.75">
      <c r="B28" s="36">
        <v>10315169</v>
      </c>
      <c r="C28" s="33" t="s">
        <v>77</v>
      </c>
      <c r="D28" s="32"/>
    </row>
    <row r="29" spans="2:4" ht="15.75">
      <c r="B29" s="36">
        <v>23105162</v>
      </c>
      <c r="C29" s="33" t="s">
        <v>114</v>
      </c>
      <c r="D29" s="32"/>
    </row>
    <row r="30" spans="2:4" ht="15.75">
      <c r="B30" s="36">
        <v>23215171</v>
      </c>
      <c r="C30" s="33" t="s">
        <v>80</v>
      </c>
      <c r="D30" s="32"/>
    </row>
    <row r="31" spans="2:4" ht="15.75">
      <c r="B31" s="36">
        <v>23215141</v>
      </c>
      <c r="C31" s="33" t="s">
        <v>137</v>
      </c>
      <c r="D31" s="32"/>
    </row>
    <row r="32" spans="2:4" ht="15.75">
      <c r="B32" s="36">
        <v>23216121</v>
      </c>
      <c r="C32" s="33" t="s">
        <v>116</v>
      </c>
      <c r="D32" s="32"/>
    </row>
    <row r="33" spans="2:4" ht="15.75">
      <c r="B33" s="36">
        <v>31135331</v>
      </c>
      <c r="C33" s="33" t="s">
        <v>115</v>
      </c>
      <c r="D33" s="32"/>
    </row>
    <row r="34" spans="2:4" ht="15.75">
      <c r="B34" s="36">
        <v>36315139</v>
      </c>
      <c r="C34" s="33" t="s">
        <v>117</v>
      </c>
      <c r="D34" s="32"/>
    </row>
    <row r="35" spans="2:4" ht="15.75">
      <c r="B35" s="36">
        <v>36325021</v>
      </c>
      <c r="C35" s="33" t="s">
        <v>118</v>
      </c>
      <c r="D35" s="32"/>
    </row>
    <row r="36" spans="2:4" ht="15.75">
      <c r="B36" s="36">
        <v>36325169</v>
      </c>
      <c r="C36" s="33" t="s">
        <v>119</v>
      </c>
      <c r="D36" s="32"/>
    </row>
    <row r="37" spans="2:4" ht="15.75">
      <c r="B37" s="36">
        <v>36325171</v>
      </c>
      <c r="C37" s="33" t="s">
        <v>80</v>
      </c>
      <c r="D37" s="32"/>
    </row>
    <row r="38" spans="2:4" ht="15.75">
      <c r="B38" s="36">
        <v>36395011</v>
      </c>
      <c r="C38" s="33" t="s">
        <v>120</v>
      </c>
      <c r="D38" s="32"/>
    </row>
    <row r="39" spans="2:4" ht="15.75">
      <c r="B39" s="36">
        <v>36395011</v>
      </c>
      <c r="C39" s="33" t="s">
        <v>121</v>
      </c>
      <c r="D39" s="32"/>
    </row>
    <row r="40" spans="2:4" ht="15.75">
      <c r="B40" s="36">
        <v>36395011</v>
      </c>
      <c r="C40" s="33" t="s">
        <v>122</v>
      </c>
      <c r="D40" s="32"/>
    </row>
    <row r="41" spans="2:4" ht="15.75">
      <c r="B41" s="36">
        <v>36395031</v>
      </c>
      <c r="C41" s="33" t="s">
        <v>97</v>
      </c>
      <c r="D41" s="32"/>
    </row>
    <row r="42" spans="2:4" ht="15.75">
      <c r="B42" s="36">
        <v>36395032</v>
      </c>
      <c r="C42" s="33" t="s">
        <v>81</v>
      </c>
      <c r="D42" s="32"/>
    </row>
    <row r="43" spans="2:4" ht="15.75">
      <c r="B43" s="36">
        <v>37235169</v>
      </c>
      <c r="C43" s="33" t="s">
        <v>123</v>
      </c>
      <c r="D43" s="32"/>
    </row>
    <row r="44" spans="2:4" ht="15.75">
      <c r="B44" s="36">
        <v>55125134</v>
      </c>
      <c r="C44" s="33" t="s">
        <v>124</v>
      </c>
      <c r="D44" s="32"/>
    </row>
    <row r="45" spans="2:4" ht="15.75">
      <c r="B45" s="36">
        <v>55125134</v>
      </c>
      <c r="C45" s="33" t="s">
        <v>125</v>
      </c>
      <c r="D45" s="32"/>
    </row>
    <row r="46" spans="2:4" ht="15.75">
      <c r="B46" s="36">
        <v>55125139</v>
      </c>
      <c r="C46" s="33" t="s">
        <v>126</v>
      </c>
      <c r="D46" s="32"/>
    </row>
    <row r="47" spans="2:4" ht="15.75">
      <c r="B47" s="36">
        <v>55125156</v>
      </c>
      <c r="C47" s="33" t="s">
        <v>127</v>
      </c>
      <c r="D47" s="32"/>
    </row>
    <row r="48" spans="2:4" ht="15.75">
      <c r="B48" s="36">
        <v>55125171</v>
      </c>
      <c r="C48" s="33" t="s">
        <v>128</v>
      </c>
      <c r="D48" s="32"/>
    </row>
    <row r="49" spans="2:4" ht="15.75">
      <c r="B49" s="36">
        <v>55125162</v>
      </c>
      <c r="C49" s="33" t="s">
        <v>129</v>
      </c>
      <c r="D49" s="32"/>
    </row>
    <row r="50" spans="2:4" ht="15.75">
      <c r="B50" s="36">
        <v>61125023</v>
      </c>
      <c r="C50" s="33" t="s">
        <v>130</v>
      </c>
      <c r="D50" s="32"/>
    </row>
    <row r="51" spans="2:4" ht="15.75">
      <c r="B51" s="36">
        <v>61125031</v>
      </c>
      <c r="C51" s="33" t="s">
        <v>84</v>
      </c>
      <c r="D51" s="32"/>
    </row>
    <row r="52" spans="2:4" ht="15.75">
      <c r="B52" s="36">
        <v>61125032</v>
      </c>
      <c r="C52" s="33" t="s">
        <v>81</v>
      </c>
      <c r="D52" s="32"/>
    </row>
    <row r="53" spans="2:4" ht="15.75">
      <c r="B53" s="36">
        <v>61155021</v>
      </c>
      <c r="C53" s="33" t="s">
        <v>131</v>
      </c>
      <c r="D53" s="32"/>
    </row>
    <row r="54" spans="2:4" ht="15.75">
      <c r="B54" s="36">
        <v>61715031</v>
      </c>
      <c r="C54" s="33" t="s">
        <v>132</v>
      </c>
      <c r="D54" s="32"/>
    </row>
    <row r="55" spans="2:4" ht="15.75">
      <c r="B55" s="36">
        <v>61715132</v>
      </c>
      <c r="C55" s="33" t="s">
        <v>79</v>
      </c>
      <c r="D55" s="32"/>
    </row>
    <row r="56" spans="2:4" ht="15.75">
      <c r="B56" s="36">
        <v>61715136</v>
      </c>
      <c r="C56" s="33" t="s">
        <v>82</v>
      </c>
      <c r="D56" s="32"/>
    </row>
    <row r="57" spans="2:4" ht="15.75">
      <c r="B57" s="36">
        <v>61715168</v>
      </c>
      <c r="C57" s="33" t="s">
        <v>133</v>
      </c>
      <c r="D57" s="32"/>
    </row>
    <row r="58" spans="2:4" ht="15.75">
      <c r="B58" s="36">
        <v>61715169</v>
      </c>
      <c r="C58" s="33" t="s">
        <v>134</v>
      </c>
      <c r="D58" s="32"/>
    </row>
    <row r="59" spans="2:4" ht="15.75">
      <c r="B59" s="36">
        <v>61715171</v>
      </c>
      <c r="C59" s="33" t="s">
        <v>80</v>
      </c>
      <c r="D59" s="32"/>
    </row>
    <row r="60" spans="2:4" ht="15.75">
      <c r="B60" s="36">
        <v>8124</v>
      </c>
      <c r="C60" s="33" t="s">
        <v>86</v>
      </c>
      <c r="D60" s="32"/>
    </row>
    <row r="61" spans="2:4" ht="15.75">
      <c r="B61" s="36"/>
      <c r="C61" s="33" t="s">
        <v>13</v>
      </c>
      <c r="D61" s="32">
        <f>SUM(D28:D60)</f>
        <v>0</v>
      </c>
    </row>
    <row r="62" spans="2:4" ht="15.75">
      <c r="B62" s="36"/>
      <c r="C62" s="53"/>
      <c r="D62" s="32"/>
    </row>
    <row r="64" spans="3:4" ht="15.75">
      <c r="C64" s="89" t="s">
        <v>138</v>
      </c>
      <c r="D64" s="38"/>
    </row>
    <row r="65" spans="3:4" ht="15">
      <c r="C65" s="16" t="s">
        <v>4</v>
      </c>
      <c r="D65" s="17" t="s">
        <v>5</v>
      </c>
    </row>
    <row r="66" spans="3:4" ht="15.75">
      <c r="C66" s="18" t="s">
        <v>6</v>
      </c>
      <c r="D66" s="9"/>
    </row>
    <row r="67" spans="3:4" ht="15.75">
      <c r="C67" s="18" t="s">
        <v>7</v>
      </c>
      <c r="D67" s="19"/>
    </row>
    <row r="68" spans="3:4" ht="15.75">
      <c r="C68" s="18" t="s">
        <v>8</v>
      </c>
      <c r="D68" s="9"/>
    </row>
    <row r="69" spans="3:4" ht="15.75">
      <c r="C69" s="18" t="s">
        <v>9</v>
      </c>
      <c r="D69" s="9"/>
    </row>
    <row r="70" spans="3:4" ht="15.75">
      <c r="C70" s="18" t="s">
        <v>12</v>
      </c>
      <c r="D70" s="9"/>
    </row>
    <row r="71" spans="3:4" ht="15.75">
      <c r="C71" s="18" t="s">
        <v>39</v>
      </c>
      <c r="D71" s="9"/>
    </row>
    <row r="72" spans="3:8" ht="15.75">
      <c r="C72" s="18" t="s">
        <v>42</v>
      </c>
      <c r="D72" s="9"/>
      <c r="G72" s="56" t="s">
        <v>94</v>
      </c>
      <c r="H72" s="56" t="s">
        <v>70</v>
      </c>
    </row>
    <row r="73" spans="3:8" ht="15.75">
      <c r="C73" s="18" t="s">
        <v>16</v>
      </c>
      <c r="D73" s="65"/>
      <c r="G73" s="84">
        <v>555800</v>
      </c>
      <c r="H73" s="84">
        <v>127370</v>
      </c>
    </row>
    <row r="74" spans="3:8" ht="15.75">
      <c r="C74" s="29" t="s">
        <v>43</v>
      </c>
      <c r="D74" s="32"/>
      <c r="G74" s="84">
        <v>7300</v>
      </c>
      <c r="H74" s="84">
        <v>50500</v>
      </c>
    </row>
    <row r="75" spans="3:8" ht="15.75">
      <c r="C75" s="29" t="s">
        <v>49</v>
      </c>
      <c r="D75" s="32"/>
      <c r="G75" s="84">
        <v>9200</v>
      </c>
      <c r="H75" s="84">
        <v>4800</v>
      </c>
    </row>
    <row r="76" spans="3:8" ht="15.75">
      <c r="C76" s="18" t="s">
        <v>52</v>
      </c>
      <c r="D76" s="9"/>
      <c r="G76" s="84">
        <v>139500</v>
      </c>
      <c r="H76" s="84">
        <v>680</v>
      </c>
    </row>
    <row r="77" spans="3:8" ht="15.75">
      <c r="C77" s="18" t="s">
        <v>51</v>
      </c>
      <c r="D77" s="9"/>
      <c r="G77" s="84">
        <v>20500</v>
      </c>
      <c r="H77" s="84">
        <v>12200</v>
      </c>
    </row>
    <row r="78" spans="3:8" ht="15.75">
      <c r="C78" s="18" t="s">
        <v>54</v>
      </c>
      <c r="D78" s="9"/>
      <c r="G78" s="84">
        <v>602700</v>
      </c>
      <c r="H78" s="84">
        <v>524953</v>
      </c>
    </row>
    <row r="79" spans="3:9" ht="15.75">
      <c r="C79" s="18" t="s">
        <v>98</v>
      </c>
      <c r="D79" s="9"/>
      <c r="G79" s="84">
        <v>929962</v>
      </c>
      <c r="H79" s="84">
        <f>SUM(H73:H78)</f>
        <v>720503</v>
      </c>
      <c r="I79" s="56" t="s">
        <v>46</v>
      </c>
    </row>
    <row r="80" spans="3:9" ht="15.75">
      <c r="C80" s="18" t="s">
        <v>100</v>
      </c>
      <c r="D80" s="9"/>
      <c r="G80" s="84">
        <v>1093580</v>
      </c>
      <c r="H80" s="84"/>
      <c r="I80" s="84">
        <f>G81-H79</f>
        <v>2638039</v>
      </c>
    </row>
    <row r="81" spans="3:8" ht="15.75">
      <c r="C81" s="18" t="s">
        <v>135</v>
      </c>
      <c r="D81" s="9">
        <f>D61-D26</f>
        <v>0</v>
      </c>
      <c r="G81" s="84">
        <f>SUM(G73:G80)</f>
        <v>3358542</v>
      </c>
      <c r="H81" s="84"/>
    </row>
    <row r="83" ht="15">
      <c r="C83" s="13"/>
    </row>
    <row r="84" ht="15">
      <c r="C84" s="13"/>
    </row>
    <row r="86" ht="15">
      <c r="C86" s="13" t="s">
        <v>136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7:C46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30.28125" style="0" bestFit="1" customWidth="1"/>
    <col min="3" max="3" width="14.00390625" style="0" bestFit="1" customWidth="1"/>
  </cols>
  <sheetData>
    <row r="7" spans="2:3" ht="18.75">
      <c r="B7" s="92" t="s">
        <v>149</v>
      </c>
      <c r="C7" s="41" t="s">
        <v>1</v>
      </c>
    </row>
    <row r="8" spans="2:3" ht="15">
      <c r="B8" s="56" t="s">
        <v>146</v>
      </c>
      <c r="C8" s="68">
        <v>1571</v>
      </c>
    </row>
    <row r="9" spans="2:3" ht="15">
      <c r="B9" s="56" t="s">
        <v>145</v>
      </c>
      <c r="C9" s="68">
        <v>8577</v>
      </c>
    </row>
    <row r="10" spans="2:3" ht="15">
      <c r="B10" s="56" t="s">
        <v>148</v>
      </c>
      <c r="C10" s="68">
        <v>208277</v>
      </c>
    </row>
    <row r="11" spans="2:3" ht="15">
      <c r="B11" s="56" t="s">
        <v>147</v>
      </c>
      <c r="C11" s="68">
        <v>19598</v>
      </c>
    </row>
    <row r="12" spans="2:3" ht="15">
      <c r="B12" s="56" t="s">
        <v>153</v>
      </c>
      <c r="C12" s="68">
        <v>2195</v>
      </c>
    </row>
    <row r="13" spans="2:3" ht="15">
      <c r="B13" s="56" t="s">
        <v>156</v>
      </c>
      <c r="C13" s="68">
        <v>4203</v>
      </c>
    </row>
    <row r="14" spans="2:3" ht="15">
      <c r="B14" s="56"/>
      <c r="C14" s="68">
        <f>SUM(C8:C13)</f>
        <v>244421</v>
      </c>
    </row>
    <row r="17" ht="15">
      <c r="B17" s="93" t="s">
        <v>154</v>
      </c>
    </row>
    <row r="18" spans="2:3" ht="15">
      <c r="B18" s="56" t="s">
        <v>60</v>
      </c>
      <c r="C18" s="84">
        <v>45751</v>
      </c>
    </row>
    <row r="19" ht="15">
      <c r="C19" s="64"/>
    </row>
    <row r="20" spans="2:3" ht="15">
      <c r="B20" s="60" t="s">
        <v>155</v>
      </c>
      <c r="C20" s="84">
        <v>62920</v>
      </c>
    </row>
    <row r="21" ht="15">
      <c r="C21" s="64"/>
    </row>
    <row r="22" spans="2:3" ht="15">
      <c r="B22" s="60" t="s">
        <v>157</v>
      </c>
      <c r="C22" s="84">
        <v>281089</v>
      </c>
    </row>
    <row r="23" ht="15">
      <c r="C23" s="64"/>
    </row>
    <row r="24" spans="2:3" ht="15">
      <c r="B24" s="94" t="s">
        <v>144</v>
      </c>
      <c r="C24" s="64"/>
    </row>
    <row r="25" spans="2:3" ht="15">
      <c r="B25" s="59" t="s">
        <v>158</v>
      </c>
      <c r="C25" s="84">
        <v>366337</v>
      </c>
    </row>
    <row r="26" spans="2:3" ht="15">
      <c r="B26" s="59" t="s">
        <v>159</v>
      </c>
      <c r="C26" s="84">
        <v>37815</v>
      </c>
    </row>
    <row r="27" spans="2:3" ht="15">
      <c r="B27" s="59" t="s">
        <v>160</v>
      </c>
      <c r="C27" s="84">
        <v>69134</v>
      </c>
    </row>
    <row r="28" spans="2:3" ht="15">
      <c r="B28" s="59" t="s">
        <v>161</v>
      </c>
      <c r="C28" s="84">
        <v>110034</v>
      </c>
    </row>
    <row r="29" spans="2:3" ht="15">
      <c r="B29" s="59" t="s">
        <v>162</v>
      </c>
      <c r="C29" s="84">
        <v>9700</v>
      </c>
    </row>
    <row r="30" spans="2:3" ht="15">
      <c r="B30" s="59" t="s">
        <v>159</v>
      </c>
      <c r="C30" s="84">
        <v>36302</v>
      </c>
    </row>
    <row r="31" spans="2:3" ht="15">
      <c r="B31" s="59" t="s">
        <v>163</v>
      </c>
      <c r="C31" s="84">
        <v>114010</v>
      </c>
    </row>
    <row r="32" spans="2:3" ht="15">
      <c r="B32" s="59" t="s">
        <v>160</v>
      </c>
      <c r="C32" s="84">
        <v>36424</v>
      </c>
    </row>
    <row r="33" spans="2:3" ht="15">
      <c r="B33" s="59" t="s">
        <v>160</v>
      </c>
      <c r="C33" s="84">
        <v>48573</v>
      </c>
    </row>
    <row r="34" spans="2:3" ht="15">
      <c r="B34" s="59" t="s">
        <v>164</v>
      </c>
      <c r="C34" s="84">
        <v>18000</v>
      </c>
    </row>
    <row r="35" spans="2:3" ht="15">
      <c r="B35" s="59" t="s">
        <v>172</v>
      </c>
      <c r="C35" s="84">
        <v>8480</v>
      </c>
    </row>
    <row r="36" spans="2:3" ht="15">
      <c r="B36" s="59" t="s">
        <v>166</v>
      </c>
      <c r="C36" s="84">
        <v>42850</v>
      </c>
    </row>
    <row r="37" spans="2:3" ht="15">
      <c r="B37" s="59" t="s">
        <v>167</v>
      </c>
      <c r="C37" s="84">
        <v>2980</v>
      </c>
    </row>
    <row r="38" spans="2:3" ht="15">
      <c r="B38" s="59" t="s">
        <v>159</v>
      </c>
      <c r="C38" s="84">
        <v>8262</v>
      </c>
    </row>
    <row r="39" spans="2:3" ht="15">
      <c r="B39" s="59" t="s">
        <v>160</v>
      </c>
      <c r="C39" s="84">
        <v>17075</v>
      </c>
    </row>
    <row r="40" spans="2:3" ht="15">
      <c r="B40" s="59" t="s">
        <v>165</v>
      </c>
      <c r="C40" s="84">
        <v>43320</v>
      </c>
    </row>
    <row r="41" spans="2:3" ht="15">
      <c r="B41" s="59" t="s">
        <v>168</v>
      </c>
      <c r="C41" s="84">
        <v>17480</v>
      </c>
    </row>
    <row r="42" spans="2:3" ht="15">
      <c r="B42" s="56" t="s">
        <v>13</v>
      </c>
      <c r="C42" s="84">
        <f>SUM(C25:C41)</f>
        <v>986776</v>
      </c>
    </row>
    <row r="44" spans="2:3" ht="15">
      <c r="B44" s="60" t="s">
        <v>169</v>
      </c>
      <c r="C44" s="56"/>
    </row>
    <row r="45" spans="2:3" ht="15">
      <c r="B45" s="56" t="s">
        <v>170</v>
      </c>
      <c r="C45" s="56">
        <v>5929</v>
      </c>
    </row>
    <row r="46" spans="2:3" ht="15">
      <c r="B46" s="56" t="s">
        <v>171</v>
      </c>
      <c r="C46" s="56">
        <v>4320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8"/>
  <sheetViews>
    <sheetView zoomScalePageLayoutView="0" workbookViewId="0" topLeftCell="A10">
      <selection activeCell="B18" sqref="B18"/>
    </sheetView>
  </sheetViews>
  <sheetFormatPr defaultColWidth="9.140625" defaultRowHeight="15"/>
  <cols>
    <col min="1" max="1" width="14.421875" style="0" bestFit="1" customWidth="1"/>
    <col min="2" max="2" width="43.00390625" style="0" customWidth="1"/>
    <col min="3" max="3" width="19.421875" style="0" bestFit="1" customWidth="1"/>
    <col min="4" max="4" width="12.8515625" style="0" bestFit="1" customWidth="1"/>
  </cols>
  <sheetData>
    <row r="3" spans="1:3" ht="18.75">
      <c r="A3" s="1"/>
      <c r="B3" s="2" t="s">
        <v>300</v>
      </c>
      <c r="C3" s="1"/>
    </row>
    <row r="4" spans="1:3" ht="15">
      <c r="A4" s="1"/>
      <c r="B4" s="1"/>
      <c r="C4" s="1"/>
    </row>
    <row r="5" spans="1:3" ht="15">
      <c r="A5" s="3" t="s">
        <v>0</v>
      </c>
      <c r="B5" s="20" t="s">
        <v>3</v>
      </c>
      <c r="C5" s="4" t="s">
        <v>1</v>
      </c>
    </row>
    <row r="6" spans="1:3" ht="15">
      <c r="A6" s="5" t="s">
        <v>2</v>
      </c>
      <c r="B6" s="6"/>
      <c r="C6" s="7"/>
    </row>
    <row r="7" spans="1:3" ht="15.75">
      <c r="A7" s="8">
        <v>1337</v>
      </c>
      <c r="B7" s="7" t="s">
        <v>291</v>
      </c>
      <c r="C7" s="9">
        <v>213000</v>
      </c>
    </row>
    <row r="8" spans="1:4" ht="15.75">
      <c r="A8" s="8">
        <v>4111</v>
      </c>
      <c r="B8" s="7" t="s">
        <v>292</v>
      </c>
      <c r="C8" s="9">
        <v>77200</v>
      </c>
      <c r="D8" s="38"/>
    </row>
    <row r="9" spans="1:3" ht="15.75">
      <c r="A9" s="10">
        <v>10312111</v>
      </c>
      <c r="B9" s="50" t="s">
        <v>25</v>
      </c>
      <c r="C9" s="51">
        <v>45000</v>
      </c>
    </row>
    <row r="10" spans="1:3" ht="15.75">
      <c r="A10" s="22">
        <v>63102329</v>
      </c>
      <c r="B10" s="23" t="s">
        <v>293</v>
      </c>
      <c r="C10" s="9">
        <v>100000</v>
      </c>
    </row>
    <row r="11" spans="1:3" ht="15.75">
      <c r="A11" s="22"/>
      <c r="B11" s="16" t="s">
        <v>13</v>
      </c>
      <c r="C11" s="9">
        <f>SUM(C7:C10)</f>
        <v>435200</v>
      </c>
    </row>
    <row r="12" spans="1:3" ht="15.75">
      <c r="A12" s="21"/>
      <c r="B12" s="16" t="s">
        <v>11</v>
      </c>
      <c r="C12" s="9"/>
    </row>
    <row r="13" spans="1:3" ht="15.75">
      <c r="A13" s="21">
        <v>22125139</v>
      </c>
      <c r="B13" s="18" t="s">
        <v>294</v>
      </c>
      <c r="C13" s="9">
        <v>52000</v>
      </c>
    </row>
    <row r="14" spans="1:3" ht="15.75">
      <c r="A14" s="21">
        <v>36315139</v>
      </c>
      <c r="B14" s="18" t="s">
        <v>295</v>
      </c>
      <c r="C14" s="9">
        <v>17000</v>
      </c>
    </row>
    <row r="15" spans="1:3" ht="15.75">
      <c r="A15" s="21">
        <v>37225138</v>
      </c>
      <c r="B15" s="46" t="s">
        <v>296</v>
      </c>
      <c r="C15" s="102">
        <v>15000</v>
      </c>
    </row>
    <row r="16" spans="1:4" ht="15.75">
      <c r="A16" s="21">
        <v>61185139</v>
      </c>
      <c r="B16" s="46" t="s">
        <v>297</v>
      </c>
      <c r="C16" s="65">
        <v>155</v>
      </c>
      <c r="D16" s="38"/>
    </row>
    <row r="17" spans="1:3" ht="15.75">
      <c r="A17" s="12">
        <v>61185169</v>
      </c>
      <c r="B17" s="46" t="s">
        <v>304</v>
      </c>
      <c r="C17" s="65">
        <v>12800</v>
      </c>
    </row>
    <row r="18" spans="1:3" ht="15.75">
      <c r="A18" s="45">
        <v>61715321</v>
      </c>
      <c r="B18" s="18" t="s">
        <v>298</v>
      </c>
      <c r="C18" s="65">
        <v>250</v>
      </c>
    </row>
    <row r="19" spans="1:3" ht="15.75">
      <c r="A19" s="45">
        <v>64095329</v>
      </c>
      <c r="B19" s="18" t="s">
        <v>302</v>
      </c>
      <c r="C19" s="65">
        <v>18800</v>
      </c>
    </row>
    <row r="20" spans="1:3" ht="15.75">
      <c r="A20" s="45">
        <v>64095364</v>
      </c>
      <c r="B20" s="18" t="s">
        <v>303</v>
      </c>
      <c r="C20" s="65">
        <v>7600</v>
      </c>
    </row>
    <row r="21" spans="1:3" ht="15.75">
      <c r="A21" s="101">
        <v>61716121</v>
      </c>
      <c r="B21" s="18" t="s">
        <v>299</v>
      </c>
      <c r="C21" s="65">
        <v>26000</v>
      </c>
    </row>
    <row r="22" spans="1:3" ht="15.75">
      <c r="A22" s="81"/>
      <c r="B22" s="13" t="s">
        <v>13</v>
      </c>
      <c r="C22" s="103">
        <f>SUM(C13:C21)</f>
        <v>149605</v>
      </c>
    </row>
    <row r="26" spans="2:3" ht="15">
      <c r="B26" s="16" t="s">
        <v>4</v>
      </c>
      <c r="C26" s="17" t="s">
        <v>5</v>
      </c>
    </row>
    <row r="27" spans="2:3" ht="15.75">
      <c r="B27" s="18" t="s">
        <v>6</v>
      </c>
      <c r="C27" s="9">
        <v>11315384</v>
      </c>
    </row>
    <row r="28" spans="2:3" ht="15.75">
      <c r="B28" s="18" t="s">
        <v>7</v>
      </c>
      <c r="C28" s="19">
        <v>12083084</v>
      </c>
    </row>
    <row r="29" spans="2:3" ht="15.75">
      <c r="B29" s="18" t="s">
        <v>287</v>
      </c>
      <c r="C29" s="19">
        <v>-800006</v>
      </c>
    </row>
    <row r="30" spans="2:3" ht="15.75">
      <c r="B30" s="18" t="s">
        <v>192</v>
      </c>
      <c r="C30" s="9">
        <f>C28-C27-C29</f>
        <v>1567706</v>
      </c>
    </row>
    <row r="31" spans="2:3" ht="15.75">
      <c r="B31" s="18" t="s">
        <v>191</v>
      </c>
      <c r="C31" s="9">
        <v>-7100</v>
      </c>
    </row>
    <row r="32" spans="2:3" ht="15.75">
      <c r="B32" s="18" t="s">
        <v>301</v>
      </c>
      <c r="C32" s="9">
        <f>C22-C11</f>
        <v>-285595</v>
      </c>
    </row>
    <row r="33" ht="15">
      <c r="B33" s="52" t="s">
        <v>286</v>
      </c>
    </row>
    <row r="34" spans="2:3" ht="15.75">
      <c r="B34" s="13">
        <v>767700</v>
      </c>
      <c r="C34" s="43"/>
    </row>
    <row r="35" spans="2:3" ht="15.75">
      <c r="B35" s="13"/>
      <c r="C35" s="43"/>
    </row>
    <row r="36" spans="2:3" ht="15.75">
      <c r="B36" s="13"/>
      <c r="C36" s="43"/>
    </row>
    <row r="37" spans="2:3" ht="15.75">
      <c r="B37" s="13"/>
      <c r="C37" s="43"/>
    </row>
    <row r="38" spans="2:3" ht="15.75">
      <c r="B38" s="13"/>
      <c r="C38" s="43"/>
    </row>
    <row r="39" spans="2:4" ht="15">
      <c r="B39" s="104" t="s">
        <v>179</v>
      </c>
      <c r="C39" s="105"/>
      <c r="D39" s="105"/>
    </row>
    <row r="40" spans="2:3" ht="15">
      <c r="B40" s="104" t="s">
        <v>181</v>
      </c>
      <c r="C40" s="105"/>
    </row>
    <row r="41" ht="15">
      <c r="B41" s="13" t="s">
        <v>180</v>
      </c>
    </row>
    <row r="42" ht="15">
      <c r="B42" s="13"/>
    </row>
    <row r="43" ht="15">
      <c r="B43" s="13"/>
    </row>
    <row r="44" ht="15">
      <c r="B44" s="13" t="s">
        <v>290</v>
      </c>
    </row>
    <row r="45" ht="15">
      <c r="B45" s="13"/>
    </row>
    <row r="48" ht="15">
      <c r="B48" t="s">
        <v>285</v>
      </c>
    </row>
  </sheetData>
  <sheetProtection/>
  <mergeCells count="2">
    <mergeCell ref="B39:D39"/>
    <mergeCell ref="B40:C40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77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2" max="2" width="14.421875" style="0" bestFit="1" customWidth="1"/>
    <col min="3" max="3" width="44.421875" style="0" bestFit="1" customWidth="1"/>
    <col min="4" max="4" width="19.421875" style="0" bestFit="1" customWidth="1"/>
    <col min="5" max="5" width="12.8515625" style="0" bestFit="1" customWidth="1"/>
    <col min="7" max="7" width="15.421875" style="0" bestFit="1" customWidth="1"/>
    <col min="8" max="8" width="10.8515625" style="0" bestFit="1" customWidth="1"/>
  </cols>
  <sheetData>
    <row r="2" spans="2:4" ht="18.75">
      <c r="B2" s="1"/>
      <c r="C2" s="2" t="s">
        <v>14</v>
      </c>
      <c r="D2" s="1"/>
    </row>
    <row r="3" spans="2:4" ht="15">
      <c r="B3" s="1"/>
      <c r="C3" s="1"/>
      <c r="D3" s="1"/>
    </row>
    <row r="4" spans="2:4" ht="15">
      <c r="B4" s="3" t="s">
        <v>0</v>
      </c>
      <c r="C4" s="20" t="s">
        <v>3</v>
      </c>
      <c r="D4" s="4" t="s">
        <v>1</v>
      </c>
    </row>
    <row r="5" spans="2:4" ht="15">
      <c r="B5" s="5" t="s">
        <v>2</v>
      </c>
      <c r="C5" s="6"/>
      <c r="D5" s="7"/>
    </row>
    <row r="6" spans="2:4" ht="15.75">
      <c r="B6" s="8">
        <v>61712112</v>
      </c>
      <c r="C6" s="7" t="s">
        <v>307</v>
      </c>
      <c r="D6" s="9">
        <v>5000</v>
      </c>
    </row>
    <row r="7" spans="2:4" ht="15.75">
      <c r="B7" s="8">
        <v>61712212</v>
      </c>
      <c r="C7" s="7" t="s">
        <v>308</v>
      </c>
      <c r="D7" s="9">
        <v>2500</v>
      </c>
    </row>
    <row r="8" spans="2:4" ht="15.75">
      <c r="B8" s="10"/>
      <c r="C8" s="50" t="s">
        <v>13</v>
      </c>
      <c r="D8" s="69">
        <f>SUM(D6:D7)</f>
        <v>7500</v>
      </c>
    </row>
    <row r="9" spans="2:4" ht="15.75">
      <c r="B9" s="21"/>
      <c r="C9" s="18"/>
      <c r="D9" s="9"/>
    </row>
    <row r="10" spans="2:5" ht="15.75">
      <c r="B10" s="81"/>
      <c r="C10" s="82" t="s">
        <v>11</v>
      </c>
      <c r="D10" s="43"/>
      <c r="E10" s="38"/>
    </row>
    <row r="11" spans="2:4" ht="15.75">
      <c r="B11" s="85">
        <v>61185021</v>
      </c>
      <c r="C11" s="18" t="s">
        <v>306</v>
      </c>
      <c r="D11" s="9">
        <v>42200</v>
      </c>
    </row>
    <row r="12" spans="2:4" ht="15.75">
      <c r="B12" s="85">
        <v>61715136</v>
      </c>
      <c r="C12" s="18" t="s">
        <v>82</v>
      </c>
      <c r="D12" s="96">
        <v>5000</v>
      </c>
    </row>
    <row r="13" spans="2:4" ht="15">
      <c r="B13" s="45"/>
      <c r="C13" s="18"/>
      <c r="D13" s="96"/>
    </row>
    <row r="14" spans="2:4" ht="15">
      <c r="B14" s="45"/>
      <c r="C14" s="18"/>
      <c r="D14" s="96"/>
    </row>
    <row r="15" spans="2:4" ht="15">
      <c r="B15" s="14"/>
      <c r="C15" s="13" t="s">
        <v>13</v>
      </c>
      <c r="D15" s="95">
        <f>SUM(D11:D14)</f>
        <v>47200</v>
      </c>
    </row>
    <row r="16" spans="2:4" ht="15">
      <c r="B16" s="14"/>
      <c r="C16" s="16" t="s">
        <v>4</v>
      </c>
      <c r="D16" s="17" t="s">
        <v>5</v>
      </c>
    </row>
    <row r="17" spans="2:4" ht="15.75">
      <c r="B17" s="14"/>
      <c r="C17" s="18" t="s">
        <v>6</v>
      </c>
      <c r="D17" s="9">
        <v>11315384</v>
      </c>
    </row>
    <row r="18" spans="2:4" ht="15.75">
      <c r="B18" s="14"/>
      <c r="C18" s="18" t="s">
        <v>7</v>
      </c>
      <c r="D18" s="19">
        <v>12083084</v>
      </c>
    </row>
    <row r="19" spans="2:4" ht="15.75">
      <c r="B19" s="14"/>
      <c r="C19" s="18" t="s">
        <v>190</v>
      </c>
      <c r="D19" s="19">
        <v>800006</v>
      </c>
    </row>
    <row r="20" spans="2:7" ht="15.75">
      <c r="B20" s="14"/>
      <c r="C20" s="18" t="s">
        <v>193</v>
      </c>
      <c r="D20" s="9">
        <v>1567706</v>
      </c>
      <c r="G20" s="38">
        <v>2095100</v>
      </c>
    </row>
    <row r="21" spans="3:7" ht="15.75">
      <c r="C21" s="18" t="s">
        <v>194</v>
      </c>
      <c r="D21" s="9">
        <v>-7100</v>
      </c>
      <c r="G21" s="38">
        <v>12600</v>
      </c>
    </row>
    <row r="22" spans="3:7" ht="15.75">
      <c r="C22" s="18" t="s">
        <v>195</v>
      </c>
      <c r="D22" s="9">
        <v>-285595</v>
      </c>
      <c r="G22" s="38">
        <v>45090</v>
      </c>
    </row>
    <row r="23" spans="3:7" ht="15.75">
      <c r="C23" s="18" t="s">
        <v>196</v>
      </c>
      <c r="D23" s="65">
        <f>D15-D8</f>
        <v>39700</v>
      </c>
      <c r="G23" s="38">
        <v>-150273.06</v>
      </c>
    </row>
    <row r="24" ht="15">
      <c r="G24" s="38">
        <f>SUM(G20:G23)</f>
        <v>2002516.94</v>
      </c>
    </row>
    <row r="25" ht="15">
      <c r="G25" s="38">
        <f>D19</f>
        <v>800006</v>
      </c>
    </row>
    <row r="26" spans="3:7" ht="15">
      <c r="C26" s="104" t="s">
        <v>179</v>
      </c>
      <c r="D26" s="105"/>
      <c r="E26" s="105"/>
      <c r="G26" s="38">
        <f>SUM(G24:G25)</f>
        <v>2802522.94</v>
      </c>
    </row>
    <row r="27" spans="3:4" ht="15">
      <c r="C27" s="104" t="s">
        <v>181</v>
      </c>
      <c r="D27" s="105"/>
    </row>
    <row r="28" ht="15">
      <c r="C28" s="13" t="s">
        <v>180</v>
      </c>
    </row>
    <row r="30" ht="15">
      <c r="C30" t="s">
        <v>309</v>
      </c>
    </row>
    <row r="31" ht="15">
      <c r="C31" t="s">
        <v>305</v>
      </c>
    </row>
    <row r="33" spans="8:16" ht="15">
      <c r="H33" t="s">
        <v>17</v>
      </c>
      <c r="I33">
        <v>5011</v>
      </c>
      <c r="J33" t="s">
        <v>18</v>
      </c>
      <c r="K33">
        <v>5031</v>
      </c>
      <c r="L33" t="s">
        <v>19</v>
      </c>
      <c r="M33">
        <v>5032</v>
      </c>
      <c r="N33" t="s">
        <v>13</v>
      </c>
      <c r="O33" t="s">
        <v>22</v>
      </c>
      <c r="P33" t="s">
        <v>21</v>
      </c>
    </row>
    <row r="34" spans="3:16" ht="15">
      <c r="C34" t="s">
        <v>241</v>
      </c>
      <c r="H34">
        <v>421</v>
      </c>
      <c r="I34">
        <v>1879</v>
      </c>
      <c r="J34">
        <v>1617</v>
      </c>
      <c r="L34">
        <v>582</v>
      </c>
      <c r="N34">
        <f>SUM(H34:M34)</f>
        <v>4499</v>
      </c>
      <c r="O34">
        <f>H34+H35+H36+J34+L34</f>
        <v>6785</v>
      </c>
      <c r="P34">
        <v>6785</v>
      </c>
    </row>
    <row r="35" spans="8:14" ht="15">
      <c r="H35">
        <v>3874</v>
      </c>
      <c r="N35">
        <f>SUM(H35:M35)</f>
        <v>3874</v>
      </c>
    </row>
    <row r="36" spans="8:14" ht="15">
      <c r="H36">
        <v>291</v>
      </c>
      <c r="N36">
        <f>SUM(H36:M36)</f>
        <v>291</v>
      </c>
    </row>
    <row r="37" spans="14:17" ht="15">
      <c r="N37">
        <f>SUM(N34:N36)</f>
        <v>8664</v>
      </c>
      <c r="O37" t="s">
        <v>23</v>
      </c>
      <c r="Q37" t="s">
        <v>32</v>
      </c>
    </row>
    <row r="39" spans="8:16" ht="15">
      <c r="H39">
        <v>388</v>
      </c>
      <c r="J39">
        <v>1380</v>
      </c>
      <c r="K39">
        <v>775</v>
      </c>
      <c r="M39">
        <v>776</v>
      </c>
      <c r="N39">
        <f>SUM(H39:M39)</f>
        <v>3319</v>
      </c>
      <c r="O39">
        <f>H39+H40+H41+J39</f>
        <v>10000</v>
      </c>
      <c r="P39">
        <v>10000</v>
      </c>
    </row>
    <row r="40" spans="8:14" ht="15">
      <c r="H40">
        <v>561</v>
      </c>
      <c r="N40">
        <f>SUM(H40:M40)</f>
        <v>561</v>
      </c>
    </row>
    <row r="41" spans="8:14" ht="15">
      <c r="H41">
        <v>7671</v>
      </c>
      <c r="N41">
        <f>SUM(H41:M41)</f>
        <v>7671</v>
      </c>
    </row>
    <row r="42" ht="15">
      <c r="N42">
        <f>SUM(N39:N41)</f>
        <v>11551</v>
      </c>
    </row>
    <row r="44" spans="7:16" ht="15">
      <c r="G44" t="s">
        <v>20</v>
      </c>
      <c r="H44">
        <v>388</v>
      </c>
      <c r="J44">
        <v>1380</v>
      </c>
      <c r="K44">
        <v>775</v>
      </c>
      <c r="M44">
        <v>776</v>
      </c>
      <c r="N44">
        <f>SUM(H44:M44)</f>
        <v>3319</v>
      </c>
      <c r="O44">
        <f>H44+H45+H46+J44</f>
        <v>10000</v>
      </c>
      <c r="P44">
        <v>10000</v>
      </c>
    </row>
    <row r="45" spans="8:14" ht="15">
      <c r="H45">
        <v>561</v>
      </c>
      <c r="N45">
        <f>SUM(H45:M45)</f>
        <v>561</v>
      </c>
    </row>
    <row r="46" spans="8:14" ht="15">
      <c r="H46">
        <v>7671</v>
      </c>
      <c r="N46">
        <f>SUM(H46:M46)</f>
        <v>7671</v>
      </c>
    </row>
    <row r="47" ht="15">
      <c r="N47">
        <f>SUM(N44:N46)</f>
        <v>11551</v>
      </c>
    </row>
    <row r="48" spans="7:17" ht="15">
      <c r="G48" t="s">
        <v>13</v>
      </c>
      <c r="H48">
        <f>H39+H40+H41+H44+H45+H46</f>
        <v>17240</v>
      </c>
      <c r="J48">
        <f>J39+J44</f>
        <v>2760</v>
      </c>
      <c r="K48">
        <f>K39+K44</f>
        <v>1550</v>
      </c>
      <c r="M48">
        <f>M39+M44</f>
        <v>1552</v>
      </c>
      <c r="N48">
        <f>N42+N47</f>
        <v>23102</v>
      </c>
      <c r="O48" t="s">
        <v>23</v>
      </c>
      <c r="Q48" t="s">
        <v>31</v>
      </c>
    </row>
    <row r="50" spans="7:16" ht="15">
      <c r="G50" t="s">
        <v>24</v>
      </c>
      <c r="H50">
        <v>391</v>
      </c>
      <c r="J50">
        <v>1326</v>
      </c>
      <c r="K50">
        <v>843</v>
      </c>
      <c r="M50">
        <v>780</v>
      </c>
      <c r="N50">
        <f>SUM(H50:M50)</f>
        <v>3340</v>
      </c>
      <c r="O50">
        <v>10000</v>
      </c>
      <c r="P50">
        <v>10000</v>
      </c>
    </row>
    <row r="51" spans="8:14" ht="15">
      <c r="H51">
        <v>564</v>
      </c>
      <c r="N51">
        <f>SUM(H51:M51)</f>
        <v>564</v>
      </c>
    </row>
    <row r="52" spans="8:14" ht="15">
      <c r="H52">
        <v>7719</v>
      </c>
      <c r="N52">
        <f>SUM(H52:M52)</f>
        <v>7719</v>
      </c>
    </row>
    <row r="53" ht="15">
      <c r="N53">
        <f>SUM(N50:N52)</f>
        <v>11623</v>
      </c>
    </row>
    <row r="55" spans="7:19" ht="15">
      <c r="G55" t="s">
        <v>26</v>
      </c>
      <c r="H55">
        <v>195</v>
      </c>
      <c r="J55">
        <v>1080</v>
      </c>
      <c r="L55">
        <v>389</v>
      </c>
      <c r="N55">
        <f>SUM(H55:M55)</f>
        <v>1664</v>
      </c>
      <c r="O55">
        <v>7372</v>
      </c>
      <c r="P55">
        <v>7372</v>
      </c>
      <c r="Q55">
        <f>O50+O55</f>
        <v>17372</v>
      </c>
      <c r="R55" t="s">
        <v>29</v>
      </c>
      <c r="S55" t="s">
        <v>30</v>
      </c>
    </row>
    <row r="56" spans="8:14" ht="15">
      <c r="H56">
        <v>281</v>
      </c>
      <c r="N56">
        <f>SUM(H56:M56)</f>
        <v>281</v>
      </c>
    </row>
    <row r="57" spans="8:14" ht="15">
      <c r="H57">
        <v>3843</v>
      </c>
      <c r="N57">
        <f>SUM(H57:M57)</f>
        <v>3843</v>
      </c>
    </row>
    <row r="58" spans="7:14" ht="15">
      <c r="G58" t="s">
        <v>27</v>
      </c>
      <c r="H58">
        <v>1584</v>
      </c>
      <c r="N58">
        <f>SUM(H58:M58)</f>
        <v>1584</v>
      </c>
    </row>
    <row r="59" spans="7:19" ht="15">
      <c r="G59" t="s">
        <v>13</v>
      </c>
      <c r="H59">
        <f>H50+H51+H52+H55+H56+H57</f>
        <v>12993</v>
      </c>
      <c r="J59">
        <f>SUM(J50:J58)</f>
        <v>2406</v>
      </c>
      <c r="K59">
        <f>SUM(K50:K58)</f>
        <v>843</v>
      </c>
      <c r="L59">
        <f>SUM(L55:L58)</f>
        <v>389</v>
      </c>
      <c r="M59">
        <f>SUM(M50:M58)</f>
        <v>780</v>
      </c>
      <c r="N59">
        <f>SUM(H59:M59)</f>
        <v>17411</v>
      </c>
      <c r="O59">
        <f>N58+N59</f>
        <v>18995</v>
      </c>
      <c r="P59" t="s">
        <v>28</v>
      </c>
      <c r="S59" t="s">
        <v>30</v>
      </c>
    </row>
    <row r="60" spans="7:8" ht="15">
      <c r="G60">
        <v>5424</v>
      </c>
      <c r="H60" t="s">
        <v>27</v>
      </c>
    </row>
    <row r="62" spans="7:19" ht="15">
      <c r="G62" t="s">
        <v>33</v>
      </c>
      <c r="H62">
        <v>389</v>
      </c>
      <c r="J62">
        <v>582</v>
      </c>
      <c r="K62">
        <v>1578</v>
      </c>
      <c r="L62">
        <v>778</v>
      </c>
      <c r="N62">
        <f>SUM(H62:M62)</f>
        <v>3327</v>
      </c>
      <c r="O62">
        <v>10000</v>
      </c>
      <c r="P62">
        <v>10000</v>
      </c>
      <c r="S62" t="s">
        <v>36</v>
      </c>
    </row>
    <row r="63" spans="8:14" ht="15">
      <c r="H63">
        <v>562</v>
      </c>
      <c r="N63">
        <f>SUM(H63:M63)</f>
        <v>562</v>
      </c>
    </row>
    <row r="64" spans="8:14" ht="15">
      <c r="H64" s="42">
        <v>7689</v>
      </c>
      <c r="N64">
        <f>SUM(H64:M64)</f>
        <v>7689</v>
      </c>
    </row>
    <row r="65" spans="8:14" ht="15">
      <c r="H65">
        <f>SUM(H62:H64)</f>
        <v>8640</v>
      </c>
      <c r="N65">
        <f>SUM(N62:N64)</f>
        <v>11578</v>
      </c>
    </row>
    <row r="67" spans="7:19" ht="15">
      <c r="G67" t="s">
        <v>34</v>
      </c>
      <c r="H67">
        <v>387</v>
      </c>
      <c r="J67">
        <v>638</v>
      </c>
      <c r="K67">
        <v>1510</v>
      </c>
      <c r="L67">
        <v>773</v>
      </c>
      <c r="N67">
        <f>SUM(H67:M67)</f>
        <v>3308</v>
      </c>
      <c r="O67">
        <v>10000</v>
      </c>
      <c r="P67">
        <v>10000</v>
      </c>
      <c r="S67" t="s">
        <v>36</v>
      </c>
    </row>
    <row r="68" spans="8:14" ht="15">
      <c r="H68">
        <v>559</v>
      </c>
      <c r="N68">
        <f>SUM(H68:M68)</f>
        <v>559</v>
      </c>
    </row>
    <row r="69" spans="8:14" ht="15">
      <c r="H69" s="42">
        <v>7643</v>
      </c>
      <c r="N69" s="42">
        <f>SUM(H69:M69)</f>
        <v>7643</v>
      </c>
    </row>
    <row r="70" spans="8:14" ht="15">
      <c r="H70">
        <f>SUM(H67:H69)</f>
        <v>8589</v>
      </c>
      <c r="N70">
        <f>SUM(N67:N69)</f>
        <v>11510</v>
      </c>
    </row>
    <row r="72" spans="7:19" ht="15">
      <c r="G72" t="s">
        <v>35</v>
      </c>
      <c r="H72">
        <v>389</v>
      </c>
      <c r="J72">
        <v>601</v>
      </c>
      <c r="K72">
        <v>1555</v>
      </c>
      <c r="L72">
        <v>776</v>
      </c>
      <c r="N72">
        <f>SUM(H72:M72)</f>
        <v>3321</v>
      </c>
      <c r="P72">
        <v>10000</v>
      </c>
      <c r="S72" t="s">
        <v>37</v>
      </c>
    </row>
    <row r="73" spans="8:14" ht="15">
      <c r="H73">
        <v>561</v>
      </c>
      <c r="N73">
        <f>SUM(H73:M73)</f>
        <v>561</v>
      </c>
    </row>
    <row r="74" spans="8:14" ht="15">
      <c r="H74" s="42">
        <v>7673</v>
      </c>
      <c r="N74">
        <f>SUM(H74:M74)</f>
        <v>7673</v>
      </c>
    </row>
    <row r="75" spans="8:14" ht="15">
      <c r="H75">
        <f>SUM(H72:H74)</f>
        <v>8623</v>
      </c>
      <c r="N75">
        <f>SUM(N72:N74)</f>
        <v>11555</v>
      </c>
    </row>
    <row r="76" spans="13:14" ht="15">
      <c r="M76" t="s">
        <v>13</v>
      </c>
      <c r="N76">
        <f>N65+N70+N75</f>
        <v>34643</v>
      </c>
    </row>
    <row r="77" spans="8:14" ht="15">
      <c r="H77">
        <f>H65+H70+H75</f>
        <v>25852</v>
      </c>
      <c r="J77">
        <f>SUM(J62:J76)</f>
        <v>1821</v>
      </c>
      <c r="K77">
        <f>SUM(K62:K76)</f>
        <v>4643</v>
      </c>
      <c r="L77">
        <f>SUM(L62:L76)</f>
        <v>2327</v>
      </c>
      <c r="N77">
        <f>SUM(H77:M77)</f>
        <v>34643</v>
      </c>
    </row>
  </sheetData>
  <sheetProtection/>
  <mergeCells count="2">
    <mergeCell ref="C26:E26"/>
    <mergeCell ref="C27:D27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4.421875" style="0" bestFit="1" customWidth="1"/>
    <col min="2" max="2" width="44.421875" style="0" bestFit="1" customWidth="1"/>
    <col min="3" max="3" width="19.421875" style="0" bestFit="1" customWidth="1"/>
    <col min="4" max="4" width="12.8515625" style="0" bestFit="1" customWidth="1"/>
  </cols>
  <sheetData>
    <row r="3" spans="1:3" ht="18.75">
      <c r="A3" s="1"/>
      <c r="B3" s="2" t="s">
        <v>15</v>
      </c>
      <c r="C3" s="1"/>
    </row>
    <row r="4" spans="1:3" ht="15">
      <c r="A4" s="1"/>
      <c r="B4" s="1"/>
      <c r="C4" s="1"/>
    </row>
    <row r="5" spans="1:3" ht="15">
      <c r="A5" s="3" t="s">
        <v>0</v>
      </c>
      <c r="B5" s="20" t="s">
        <v>3</v>
      </c>
      <c r="C5" s="4" t="s">
        <v>1</v>
      </c>
    </row>
    <row r="6" spans="1:3" ht="15">
      <c r="A6" s="5" t="s">
        <v>2</v>
      </c>
      <c r="B6" s="6"/>
      <c r="C6" s="7"/>
    </row>
    <row r="7" spans="1:3" ht="15.75">
      <c r="A7" s="8">
        <v>1122</v>
      </c>
      <c r="B7" s="86" t="s">
        <v>310</v>
      </c>
      <c r="C7" s="9">
        <v>116280</v>
      </c>
    </row>
    <row r="8" spans="1:3" ht="15.75">
      <c r="A8" s="24">
        <v>1337</v>
      </c>
      <c r="B8" s="86" t="s">
        <v>291</v>
      </c>
      <c r="C8" s="9">
        <v>40000</v>
      </c>
    </row>
    <row r="9" spans="1:3" ht="15.75">
      <c r="A9" s="24"/>
      <c r="B9" s="86" t="s">
        <v>13</v>
      </c>
      <c r="C9" s="9">
        <f>SUM(C7:C8)</f>
        <v>156280</v>
      </c>
    </row>
    <row r="10" spans="1:3" ht="15.75">
      <c r="A10" s="10"/>
      <c r="B10" s="87" t="s">
        <v>11</v>
      </c>
      <c r="C10" s="11"/>
    </row>
    <row r="11" spans="1:3" ht="15.75">
      <c r="A11" s="21">
        <v>63995365</v>
      </c>
      <c r="B11" s="34" t="s">
        <v>311</v>
      </c>
      <c r="C11" s="9">
        <v>116280</v>
      </c>
    </row>
    <row r="12" spans="1:3" ht="15.75">
      <c r="A12" s="21"/>
      <c r="B12" s="34"/>
      <c r="C12" s="9"/>
    </row>
    <row r="13" spans="1:3" ht="15.75">
      <c r="A13" s="21"/>
      <c r="B13" s="34"/>
      <c r="C13" s="9"/>
    </row>
    <row r="14" spans="1:3" ht="15.75">
      <c r="A14" s="21"/>
      <c r="B14" s="34"/>
      <c r="C14" s="9"/>
    </row>
    <row r="15" spans="1:3" ht="15.75">
      <c r="A15" s="12"/>
      <c r="B15" s="88" t="s">
        <v>13</v>
      </c>
      <c r="C15" s="9">
        <f>SUM(C11:C14)</f>
        <v>116280</v>
      </c>
    </row>
    <row r="16" spans="1:3" ht="15">
      <c r="A16" s="14"/>
      <c r="B16" s="15"/>
      <c r="C16" s="11"/>
    </row>
    <row r="17" spans="1:3" ht="15">
      <c r="A17" s="14"/>
      <c r="B17" s="13"/>
      <c r="C17" s="11"/>
    </row>
    <row r="20" spans="2:3" ht="15">
      <c r="B20" s="16" t="s">
        <v>4</v>
      </c>
      <c r="C20" s="17"/>
    </row>
    <row r="21" spans="2:3" ht="15.75">
      <c r="B21" s="18" t="s">
        <v>6</v>
      </c>
      <c r="C21" s="9">
        <v>11315384</v>
      </c>
    </row>
    <row r="22" spans="2:3" ht="15.75">
      <c r="B22" s="18" t="s">
        <v>7</v>
      </c>
      <c r="C22" s="19">
        <v>12083084</v>
      </c>
    </row>
    <row r="23" spans="2:3" ht="15.75">
      <c r="B23" s="18" t="s">
        <v>190</v>
      </c>
      <c r="C23" s="19">
        <v>800006</v>
      </c>
    </row>
    <row r="24" spans="2:3" ht="15.75">
      <c r="B24" s="18" t="s">
        <v>193</v>
      </c>
      <c r="C24" s="9">
        <v>1567706</v>
      </c>
    </row>
    <row r="25" spans="2:3" ht="15.75">
      <c r="B25" s="18" t="s">
        <v>198</v>
      </c>
      <c r="C25" s="9">
        <v>-7100</v>
      </c>
    </row>
    <row r="26" spans="2:3" ht="15.75">
      <c r="B26" s="18" t="s">
        <v>197</v>
      </c>
      <c r="C26" s="9">
        <v>-285595</v>
      </c>
    </row>
    <row r="27" spans="2:3" ht="15.75">
      <c r="B27" s="18" t="s">
        <v>199</v>
      </c>
      <c r="C27" s="9">
        <v>39700</v>
      </c>
    </row>
    <row r="28" spans="2:3" ht="15.75">
      <c r="B28" s="18" t="s">
        <v>200</v>
      </c>
      <c r="C28" s="65">
        <f>C15-C9</f>
        <v>-40000</v>
      </c>
    </row>
    <row r="32" ht="15">
      <c r="B32" t="s">
        <v>312</v>
      </c>
    </row>
    <row r="35" spans="2:4" ht="15">
      <c r="B35" s="104" t="s">
        <v>179</v>
      </c>
      <c r="C35" s="105"/>
      <c r="D35" s="105"/>
    </row>
    <row r="36" spans="2:3" ht="15">
      <c r="B36" s="104" t="s">
        <v>181</v>
      </c>
      <c r="C36" s="105"/>
    </row>
    <row r="37" ht="15">
      <c r="B37" s="13" t="s">
        <v>180</v>
      </c>
    </row>
    <row r="39" ht="15">
      <c r="B39" t="s">
        <v>285</v>
      </c>
    </row>
  </sheetData>
  <sheetProtection/>
  <mergeCells count="2">
    <mergeCell ref="B35:D35"/>
    <mergeCell ref="B36:C36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45"/>
  <sheetViews>
    <sheetView zoomScalePageLayoutView="0" workbookViewId="0" topLeftCell="A10">
      <selection activeCell="B38" sqref="B38:D40"/>
    </sheetView>
  </sheetViews>
  <sheetFormatPr defaultColWidth="9.140625" defaultRowHeight="15"/>
  <cols>
    <col min="1" max="1" width="14.421875" style="0" bestFit="1" customWidth="1"/>
    <col min="2" max="2" width="44.421875" style="0" bestFit="1" customWidth="1"/>
    <col min="3" max="3" width="19.421875" style="0" bestFit="1" customWidth="1"/>
    <col min="4" max="4" width="14.00390625" style="0" bestFit="1" customWidth="1"/>
    <col min="5" max="5" width="15.421875" style="0" bestFit="1" customWidth="1"/>
    <col min="11" max="11" width="12.8515625" style="0" bestFit="1" customWidth="1"/>
    <col min="12" max="12" width="15.28125" style="0" customWidth="1"/>
  </cols>
  <sheetData>
    <row r="4" spans="1:3" ht="18.75">
      <c r="A4" s="1"/>
      <c r="B4" s="2" t="s">
        <v>38</v>
      </c>
      <c r="C4" s="1"/>
    </row>
    <row r="5" spans="1:3" ht="15">
      <c r="A5" s="3" t="s">
        <v>0</v>
      </c>
      <c r="B5" s="20" t="s">
        <v>3</v>
      </c>
      <c r="C5" s="4" t="s">
        <v>1</v>
      </c>
    </row>
    <row r="6" spans="1:3" ht="15">
      <c r="A6" s="5" t="s">
        <v>2</v>
      </c>
      <c r="B6" s="6"/>
      <c r="C6" s="7"/>
    </row>
    <row r="7" spans="1:3" ht="15.75">
      <c r="A7" s="22">
        <v>61712111</v>
      </c>
      <c r="B7" s="23" t="s">
        <v>173</v>
      </c>
      <c r="C7" s="9">
        <v>4000</v>
      </c>
    </row>
    <row r="8" spans="1:3" ht="15.75">
      <c r="A8" s="22"/>
      <c r="B8" s="18"/>
      <c r="C8" s="9"/>
    </row>
    <row r="9" spans="1:12" ht="15.75">
      <c r="A9" s="21"/>
      <c r="B9" s="18"/>
      <c r="C9" s="9"/>
      <c r="J9" s="56"/>
      <c r="K9" s="68"/>
      <c r="L9" s="68"/>
    </row>
    <row r="10" spans="1:12" ht="15.75">
      <c r="A10" s="12"/>
      <c r="B10" s="18" t="s">
        <v>13</v>
      </c>
      <c r="C10" s="9">
        <f>SUM(C7:C9)</f>
        <v>4000</v>
      </c>
      <c r="J10" s="56"/>
      <c r="K10" s="68"/>
      <c r="L10" s="68"/>
    </row>
    <row r="11" spans="1:12" ht="15.75">
      <c r="A11" s="12"/>
      <c r="B11" s="16" t="s">
        <v>11</v>
      </c>
      <c r="C11" s="43"/>
      <c r="J11" s="56"/>
      <c r="K11" s="68"/>
      <c r="L11" s="68"/>
    </row>
    <row r="12" spans="1:12" ht="15.75">
      <c r="A12" s="44">
        <v>36315171</v>
      </c>
      <c r="B12" s="46" t="s">
        <v>174</v>
      </c>
      <c r="C12" s="9">
        <v>65000</v>
      </c>
      <c r="J12" s="56"/>
      <c r="K12" s="68"/>
      <c r="L12" s="68"/>
    </row>
    <row r="13" spans="1:12" ht="15.75">
      <c r="A13" s="44">
        <v>64095229</v>
      </c>
      <c r="B13" s="46" t="s">
        <v>202</v>
      </c>
      <c r="C13" s="9">
        <v>5000</v>
      </c>
      <c r="J13" s="56"/>
      <c r="K13" s="68"/>
      <c r="L13" s="68"/>
    </row>
    <row r="14" spans="1:12" ht="15.75">
      <c r="A14" s="45"/>
      <c r="B14" s="46"/>
      <c r="C14" s="9"/>
      <c r="J14" s="56"/>
      <c r="K14" s="68"/>
      <c r="L14" s="68"/>
    </row>
    <row r="15" spans="1:12" ht="15.75">
      <c r="A15" s="45"/>
      <c r="B15" s="46"/>
      <c r="C15" s="9"/>
      <c r="J15" s="56"/>
      <c r="K15" s="68"/>
      <c r="L15" s="68"/>
    </row>
    <row r="16" spans="1:3" ht="15.75">
      <c r="A16" s="45"/>
      <c r="B16" s="46"/>
      <c r="C16" s="9"/>
    </row>
    <row r="17" spans="1:3" ht="15.75">
      <c r="A17" s="45"/>
      <c r="B17" s="46"/>
      <c r="C17" s="9"/>
    </row>
    <row r="18" spans="1:3" ht="15.75">
      <c r="A18" s="45"/>
      <c r="B18" s="46"/>
      <c r="C18" s="9"/>
    </row>
    <row r="19" spans="1:3" ht="15.75">
      <c r="A19" s="14"/>
      <c r="B19" s="18" t="s">
        <v>13</v>
      </c>
      <c r="C19" s="9">
        <f>SUM(C12:C18)</f>
        <v>70000</v>
      </c>
    </row>
    <row r="24" spans="2:3" ht="15">
      <c r="B24" s="16" t="s">
        <v>4</v>
      </c>
      <c r="C24" s="17"/>
    </row>
    <row r="25" spans="2:3" ht="15.75">
      <c r="B25" s="18" t="s">
        <v>6</v>
      </c>
      <c r="C25" s="9">
        <v>11047784</v>
      </c>
    </row>
    <row r="26" spans="2:6" ht="15.75">
      <c r="B26" s="18" t="s">
        <v>7</v>
      </c>
      <c r="C26" s="19">
        <v>13142884</v>
      </c>
      <c r="E26" t="s">
        <v>94</v>
      </c>
      <c r="F26" t="s">
        <v>70</v>
      </c>
    </row>
    <row r="27" spans="2:6" ht="15.75">
      <c r="B27" s="18" t="s">
        <v>190</v>
      </c>
      <c r="C27" s="19">
        <v>800006</v>
      </c>
      <c r="E27" s="64">
        <f>C27</f>
        <v>800006</v>
      </c>
      <c r="F27">
        <v>127370</v>
      </c>
    </row>
    <row r="28" spans="2:6" ht="15.75">
      <c r="B28" s="18" t="s">
        <v>139</v>
      </c>
      <c r="C28" s="9">
        <v>2895106</v>
      </c>
      <c r="D28" s="38"/>
      <c r="E28" s="64">
        <v>-7300</v>
      </c>
      <c r="F28">
        <v>50500</v>
      </c>
    </row>
    <row r="29" spans="2:6" ht="15.75">
      <c r="B29" s="18" t="s">
        <v>204</v>
      </c>
      <c r="C29" s="9">
        <v>12600</v>
      </c>
      <c r="E29" s="64">
        <v>-9200</v>
      </c>
      <c r="F29">
        <v>4800</v>
      </c>
    </row>
    <row r="30" spans="2:6" ht="15.75">
      <c r="B30" s="18" t="s">
        <v>203</v>
      </c>
      <c r="C30" s="9">
        <v>45090</v>
      </c>
      <c r="E30" s="64"/>
      <c r="F30">
        <f>SUM(F27:F29)</f>
        <v>182670</v>
      </c>
    </row>
    <row r="31" spans="2:5" ht="15.75">
      <c r="B31" s="18" t="s">
        <v>205</v>
      </c>
      <c r="C31" s="9">
        <v>-150273</v>
      </c>
      <c r="E31" s="64">
        <v>-139500</v>
      </c>
    </row>
    <row r="32" spans="2:5" ht="15.75">
      <c r="B32" s="18" t="s">
        <v>206</v>
      </c>
      <c r="C32" s="65">
        <v>5000</v>
      </c>
      <c r="E32" s="38">
        <f>E27+E28+E29+E30+E31</f>
        <v>644006</v>
      </c>
    </row>
    <row r="33" spans="2:3" ht="15.75">
      <c r="B33" s="18" t="s">
        <v>208</v>
      </c>
      <c r="C33" s="9">
        <f>C19-C10</f>
        <v>66000</v>
      </c>
    </row>
    <row r="34" ht="15">
      <c r="E34" s="38">
        <f>E32+F30</f>
        <v>826676</v>
      </c>
    </row>
    <row r="35" ht="15">
      <c r="B35" s="13" t="s">
        <v>207</v>
      </c>
    </row>
    <row r="36" ht="15">
      <c r="B36" s="13"/>
    </row>
    <row r="37" ht="15">
      <c r="B37" t="s">
        <v>201</v>
      </c>
    </row>
    <row r="38" spans="2:4" ht="15">
      <c r="B38" s="104" t="s">
        <v>179</v>
      </c>
      <c r="C38" s="105"/>
      <c r="D38" s="105"/>
    </row>
    <row r="39" spans="2:3" ht="15">
      <c r="B39" s="104" t="s">
        <v>181</v>
      </c>
      <c r="C39" s="105"/>
    </row>
    <row r="40" ht="15">
      <c r="B40" s="13" t="s">
        <v>180</v>
      </c>
    </row>
    <row r="41" ht="15">
      <c r="B41" s="13"/>
    </row>
    <row r="42" ht="15">
      <c r="B42" s="13"/>
    </row>
    <row r="44" ht="15">
      <c r="C44" t="s">
        <v>40</v>
      </c>
    </row>
    <row r="45" ht="15">
      <c r="C45" t="s">
        <v>41</v>
      </c>
    </row>
  </sheetData>
  <sheetProtection/>
  <mergeCells count="2">
    <mergeCell ref="B38:D38"/>
    <mergeCell ref="B39:C39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4.421875" style="0" bestFit="1" customWidth="1"/>
    <col min="2" max="2" width="50.421875" style="0" bestFit="1" customWidth="1"/>
    <col min="3" max="3" width="19.421875" style="0" bestFit="1" customWidth="1"/>
    <col min="4" max="6" width="15.421875" style="0" bestFit="1" customWidth="1"/>
    <col min="8" max="8" width="15.421875" style="0" bestFit="1" customWidth="1"/>
  </cols>
  <sheetData>
    <row r="5" spans="1:3" ht="15">
      <c r="A5" s="25" t="s">
        <v>0</v>
      </c>
      <c r="B5" s="26" t="s">
        <v>44</v>
      </c>
      <c r="C5" s="27" t="s">
        <v>1</v>
      </c>
    </row>
    <row r="6" spans="1:3" ht="15.75">
      <c r="A6" s="5" t="s">
        <v>2</v>
      </c>
      <c r="B6" s="28" t="s">
        <v>3</v>
      </c>
      <c r="C6" s="29"/>
    </row>
    <row r="7" spans="1:3" ht="15.75">
      <c r="A7" s="30">
        <v>1112</v>
      </c>
      <c r="B7" s="31" t="s">
        <v>182</v>
      </c>
      <c r="C7" s="32">
        <v>15000</v>
      </c>
    </row>
    <row r="8" spans="1:3" ht="15.75">
      <c r="A8" s="30">
        <v>4111</v>
      </c>
      <c r="B8" s="34" t="s">
        <v>209</v>
      </c>
      <c r="C8" s="32">
        <v>3000</v>
      </c>
    </row>
    <row r="9" spans="1:3" ht="15.75">
      <c r="A9" s="30"/>
      <c r="B9" s="34"/>
      <c r="C9" s="32"/>
    </row>
    <row r="10" spans="1:3" ht="15.75">
      <c r="A10" s="30"/>
      <c r="B10" s="34"/>
      <c r="C10" s="32"/>
    </row>
    <row r="11" spans="1:3" ht="15.75">
      <c r="A11" s="30"/>
      <c r="B11" s="34"/>
      <c r="C11" s="35"/>
    </row>
    <row r="12" spans="1:3" ht="15.75">
      <c r="A12" s="30"/>
      <c r="B12" s="34"/>
      <c r="C12" s="35">
        <f>SUM(C7:C11)</f>
        <v>18000</v>
      </c>
    </row>
    <row r="13" spans="1:3" ht="15.75">
      <c r="A13" s="36"/>
      <c r="B13" s="40" t="s">
        <v>11</v>
      </c>
      <c r="C13" s="37"/>
    </row>
    <row r="14" spans="1:3" ht="15.75">
      <c r="A14" s="36">
        <v>34125139</v>
      </c>
      <c r="B14" s="33" t="s">
        <v>183</v>
      </c>
      <c r="C14" s="32">
        <v>2000</v>
      </c>
    </row>
    <row r="15" spans="1:4" ht="15.75">
      <c r="A15" s="36">
        <v>37455156</v>
      </c>
      <c r="B15" s="33" t="s">
        <v>188</v>
      </c>
      <c r="C15" s="32">
        <v>6000</v>
      </c>
      <c r="D15" s="38"/>
    </row>
    <row r="16" spans="1:6" ht="15.75">
      <c r="A16" s="36">
        <v>37455169</v>
      </c>
      <c r="B16" s="33" t="s">
        <v>189</v>
      </c>
      <c r="C16" s="32">
        <v>10000</v>
      </c>
      <c r="D16" s="38"/>
      <c r="E16" t="s">
        <v>187</v>
      </c>
      <c r="F16" s="67"/>
    </row>
    <row r="17" spans="1:6" ht="15.75">
      <c r="A17" s="36">
        <v>61715139</v>
      </c>
      <c r="B17" s="33" t="s">
        <v>69</v>
      </c>
      <c r="C17" s="32">
        <v>10000</v>
      </c>
      <c r="D17" s="38" t="s">
        <v>184</v>
      </c>
      <c r="E17">
        <v>40390</v>
      </c>
      <c r="F17" s="67"/>
    </row>
    <row r="18" spans="1:5" ht="15.75">
      <c r="A18" s="36"/>
      <c r="B18" s="33"/>
      <c r="C18" s="32"/>
      <c r="D18" s="38" t="s">
        <v>185</v>
      </c>
      <c r="E18">
        <v>19965</v>
      </c>
    </row>
    <row r="19" spans="1:5" ht="15.75">
      <c r="A19" s="36"/>
      <c r="B19" s="53" t="s">
        <v>13</v>
      </c>
      <c r="C19" s="32">
        <f>SUM(C14:C18)</f>
        <v>28000</v>
      </c>
      <c r="D19" s="38" t="s">
        <v>186</v>
      </c>
      <c r="E19">
        <v>18130</v>
      </c>
    </row>
    <row r="20" spans="1:8" ht="15.75">
      <c r="A20" s="36"/>
      <c r="B20" s="53"/>
      <c r="C20" s="32"/>
      <c r="D20" s="38"/>
      <c r="H20" s="38">
        <f aca="true" t="shared" si="0" ref="H20:H26">C25</f>
        <v>2895106</v>
      </c>
    </row>
    <row r="21" spans="1:8" ht="15.75">
      <c r="A21" s="36"/>
      <c r="B21" s="16" t="s">
        <v>4</v>
      </c>
      <c r="C21" s="17"/>
      <c r="D21" s="38"/>
      <c r="H21" s="38">
        <f t="shared" si="0"/>
        <v>12600</v>
      </c>
    </row>
    <row r="22" spans="1:8" ht="15.75">
      <c r="A22" s="36"/>
      <c r="B22" s="18" t="s">
        <v>6</v>
      </c>
      <c r="C22" s="9">
        <v>11047784</v>
      </c>
      <c r="H22" s="38">
        <f t="shared" si="0"/>
        <v>45090</v>
      </c>
    </row>
    <row r="23" spans="1:8" ht="15.75">
      <c r="A23" s="36"/>
      <c r="B23" s="18" t="s">
        <v>7</v>
      </c>
      <c r="C23" s="19">
        <v>13142884</v>
      </c>
      <c r="D23" s="38"/>
      <c r="H23" s="38">
        <f t="shared" si="0"/>
        <v>-150273</v>
      </c>
    </row>
    <row r="24" spans="1:8" ht="15.75">
      <c r="A24" s="36"/>
      <c r="B24" s="18" t="s">
        <v>190</v>
      </c>
      <c r="C24" s="19">
        <v>800006</v>
      </c>
      <c r="D24" s="38"/>
      <c r="E24" t="s">
        <v>94</v>
      </c>
      <c r="F24" t="s">
        <v>70</v>
      </c>
      <c r="H24" s="38">
        <f t="shared" si="0"/>
        <v>5000</v>
      </c>
    </row>
    <row r="25" spans="1:8" ht="15.75">
      <c r="A25" s="36"/>
      <c r="B25" s="18" t="s">
        <v>210</v>
      </c>
      <c r="C25" s="9">
        <v>2895106</v>
      </c>
      <c r="D25" s="38"/>
      <c r="E25" s="38">
        <f>C28</f>
        <v>-150273</v>
      </c>
      <c r="F25" s="38">
        <f>C26+C27+C29+C30+0+C25+C24</f>
        <v>3823802</v>
      </c>
      <c r="H25" s="38">
        <f t="shared" si="0"/>
        <v>66000</v>
      </c>
    </row>
    <row r="26" spans="1:8" ht="15.75">
      <c r="A26" s="36"/>
      <c r="B26" s="18" t="s">
        <v>211</v>
      </c>
      <c r="C26" s="9">
        <v>12600</v>
      </c>
      <c r="D26" s="38"/>
      <c r="E26" s="38">
        <f>C31</f>
        <v>10000</v>
      </c>
      <c r="H26" s="38">
        <f t="shared" si="0"/>
        <v>10000</v>
      </c>
    </row>
    <row r="27" spans="1:8" ht="15.75">
      <c r="A27" s="36"/>
      <c r="B27" s="18" t="s">
        <v>203</v>
      </c>
      <c r="C27" s="9">
        <v>45090</v>
      </c>
      <c r="D27" s="41"/>
      <c r="E27" s="38">
        <f>SUM(E25:E26)</f>
        <v>-140273</v>
      </c>
      <c r="H27" s="38">
        <f>SUM(H20:H26)</f>
        <v>2883523</v>
      </c>
    </row>
    <row r="28" spans="1:4" ht="15.75">
      <c r="A28" s="36"/>
      <c r="B28" s="18" t="s">
        <v>214</v>
      </c>
      <c r="C28" s="9">
        <v>-150273</v>
      </c>
      <c r="D28" s="39"/>
    </row>
    <row r="29" spans="1:5" ht="15.75">
      <c r="A29" s="36"/>
      <c r="B29" s="18" t="s">
        <v>206</v>
      </c>
      <c r="C29" s="65">
        <v>5000</v>
      </c>
      <c r="D29" s="41"/>
      <c r="E29" s="38">
        <f>F25+E27</f>
        <v>3683529</v>
      </c>
    </row>
    <row r="30" spans="1:4" ht="15.75">
      <c r="A30" s="36"/>
      <c r="B30" s="18" t="s">
        <v>212</v>
      </c>
      <c r="C30" s="9">
        <v>66000</v>
      </c>
      <c r="D30" s="39"/>
    </row>
    <row r="31" spans="1:3" ht="15.75">
      <c r="A31" s="36"/>
      <c r="B31" s="29" t="s">
        <v>213</v>
      </c>
      <c r="C31" s="90">
        <f>C19-C12</f>
        <v>10000</v>
      </c>
    </row>
    <row r="32" spans="1:3" ht="15.75">
      <c r="A32" s="54"/>
      <c r="B32" s="33"/>
      <c r="C32" s="32"/>
    </row>
    <row r="35" ht="15">
      <c r="B35" s="83" t="s">
        <v>215</v>
      </c>
    </row>
    <row r="37" spans="2:4" ht="15">
      <c r="B37" s="104" t="s">
        <v>179</v>
      </c>
      <c r="C37" s="105"/>
      <c r="D37" s="105"/>
    </row>
    <row r="38" spans="2:3" ht="15">
      <c r="B38" s="104" t="s">
        <v>181</v>
      </c>
      <c r="C38" s="105"/>
    </row>
    <row r="39" ht="15">
      <c r="B39" s="13" t="s">
        <v>180</v>
      </c>
    </row>
    <row r="42" ht="15">
      <c r="B42" t="s">
        <v>55</v>
      </c>
    </row>
    <row r="44" ht="15">
      <c r="B44" t="s">
        <v>201</v>
      </c>
    </row>
  </sheetData>
  <sheetProtection/>
  <mergeCells count="2">
    <mergeCell ref="B37:D37"/>
    <mergeCell ref="B38:C38"/>
  </mergeCells>
  <printOptions/>
  <pageMargins left="0.98425196850393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4.421875" style="0" bestFit="1" customWidth="1"/>
    <col min="2" max="2" width="44.421875" style="0" bestFit="1" customWidth="1"/>
    <col min="3" max="3" width="19.421875" style="0" bestFit="1" customWidth="1"/>
    <col min="4" max="4" width="12.8515625" style="0" bestFit="1" customWidth="1"/>
    <col min="6" max="6" width="10.00390625" style="0" customWidth="1"/>
    <col min="9" max="11" width="14.00390625" style="0" bestFit="1" customWidth="1"/>
  </cols>
  <sheetData>
    <row r="1" spans="1:10" ht="15">
      <c r="A1" s="25" t="s">
        <v>0</v>
      </c>
      <c r="B1" s="26" t="s">
        <v>45</v>
      </c>
      <c r="C1" s="27" t="s">
        <v>1</v>
      </c>
      <c r="I1" t="s">
        <v>70</v>
      </c>
      <c r="J1" t="s">
        <v>94</v>
      </c>
    </row>
    <row r="2" spans="1:10" ht="15.75">
      <c r="A2" s="5" t="s">
        <v>2</v>
      </c>
      <c r="B2" s="28" t="s">
        <v>3</v>
      </c>
      <c r="C2" s="29"/>
      <c r="I2" s="38">
        <v>253918</v>
      </c>
      <c r="J2" s="38">
        <v>143724</v>
      </c>
    </row>
    <row r="3" spans="1:10" ht="15.75">
      <c r="A3" s="30"/>
      <c r="B3" s="33"/>
      <c r="C3" s="32"/>
      <c r="I3">
        <v>2300</v>
      </c>
      <c r="J3">
        <v>4700</v>
      </c>
    </row>
    <row r="4" spans="1:10" ht="15.75">
      <c r="A4" s="30"/>
      <c r="B4" s="33"/>
      <c r="C4" s="32"/>
      <c r="I4">
        <v>65400</v>
      </c>
      <c r="J4">
        <v>2000</v>
      </c>
    </row>
    <row r="5" spans="1:3" ht="15.75">
      <c r="A5" s="30"/>
      <c r="B5" s="34" t="s">
        <v>13</v>
      </c>
      <c r="C5" s="35">
        <f>SUM(C3:C4)</f>
        <v>0</v>
      </c>
    </row>
    <row r="6" spans="1:3" ht="15.75">
      <c r="A6" s="36"/>
      <c r="B6" s="40" t="s">
        <v>11</v>
      </c>
      <c r="C6" s="37"/>
    </row>
    <row r="7" spans="1:3" ht="15.75">
      <c r="A7" s="36">
        <v>36315171</v>
      </c>
      <c r="B7" s="33" t="s">
        <v>216</v>
      </c>
      <c r="C7" s="32">
        <v>29000</v>
      </c>
    </row>
    <row r="8" spans="1:3" ht="15.75">
      <c r="A8" s="36">
        <v>37455156</v>
      </c>
      <c r="B8" s="33" t="s">
        <v>152</v>
      </c>
      <c r="C8" s="32">
        <v>5000</v>
      </c>
    </row>
    <row r="9" spans="1:3" ht="15.75">
      <c r="A9" s="36">
        <v>55125169</v>
      </c>
      <c r="B9" s="33" t="s">
        <v>220</v>
      </c>
      <c r="C9" s="32">
        <v>-3000</v>
      </c>
    </row>
    <row r="10" spans="1:3" ht="15.75">
      <c r="A10" s="36">
        <v>61715171</v>
      </c>
      <c r="B10" s="33" t="s">
        <v>218</v>
      </c>
      <c r="C10" s="32">
        <v>450000</v>
      </c>
    </row>
    <row r="11" spans="1:3" ht="15.75">
      <c r="A11" s="36">
        <v>55125171</v>
      </c>
      <c r="B11" s="33" t="s">
        <v>217</v>
      </c>
      <c r="C11" s="32">
        <v>3000</v>
      </c>
    </row>
    <row r="12" spans="1:10" ht="15.75">
      <c r="A12" s="36"/>
      <c r="B12" s="53" t="s">
        <v>13</v>
      </c>
      <c r="C12" s="32">
        <f>SUM(C7:C11)</f>
        <v>484000</v>
      </c>
      <c r="G12">
        <v>4116</v>
      </c>
      <c r="H12">
        <v>82.38</v>
      </c>
      <c r="I12">
        <v>17.62</v>
      </c>
      <c r="J12" t="s">
        <v>46</v>
      </c>
    </row>
    <row r="13" spans="1:7" ht="15.75">
      <c r="A13" s="36"/>
      <c r="B13" s="16" t="s">
        <v>4</v>
      </c>
      <c r="C13" s="17"/>
      <c r="G13">
        <v>25958</v>
      </c>
    </row>
    <row r="14" spans="1:10" ht="15.75">
      <c r="A14" s="36"/>
      <c r="B14" s="18" t="s">
        <v>6</v>
      </c>
      <c r="C14" s="9">
        <v>11047784</v>
      </c>
      <c r="G14">
        <v>22064.31</v>
      </c>
      <c r="H14">
        <f>G13/100*82.38</f>
        <v>21384.200399999998</v>
      </c>
      <c r="J14">
        <f>H14-G14</f>
        <v>-680.1096000000034</v>
      </c>
    </row>
    <row r="15" spans="1:10" ht="15.75">
      <c r="A15" s="36"/>
      <c r="B15" s="18" t="s">
        <v>7</v>
      </c>
      <c r="C15" s="19">
        <v>13142884</v>
      </c>
      <c r="G15">
        <v>3893.69</v>
      </c>
      <c r="I15">
        <f>G13/100*17.62</f>
        <v>4573.7996</v>
      </c>
      <c r="J15">
        <f>I15-G15</f>
        <v>680.1096000000002</v>
      </c>
    </row>
    <row r="16" spans="1:3" ht="15.75">
      <c r="A16" s="36"/>
      <c r="B16" s="18" t="s">
        <v>138</v>
      </c>
      <c r="C16" s="19">
        <v>800006</v>
      </c>
    </row>
    <row r="17" spans="1:3" ht="15.75">
      <c r="A17" s="36"/>
      <c r="B17" s="18" t="s">
        <v>140</v>
      </c>
      <c r="C17" s="19">
        <v>2895106</v>
      </c>
    </row>
    <row r="18" spans="1:11" ht="15.75">
      <c r="A18" s="36"/>
      <c r="B18" s="18" t="s">
        <v>9</v>
      </c>
      <c r="C18" s="9">
        <v>12600</v>
      </c>
      <c r="F18" s="55">
        <v>0.15</v>
      </c>
      <c r="G18" s="55">
        <v>0.85</v>
      </c>
      <c r="H18" s="56"/>
      <c r="I18" s="57">
        <v>0.1762</v>
      </c>
      <c r="J18" s="57">
        <v>0.8238</v>
      </c>
      <c r="K18" s="56"/>
    </row>
    <row r="19" spans="1:11" ht="15.75">
      <c r="A19" s="36"/>
      <c r="B19" s="18" t="s">
        <v>12</v>
      </c>
      <c r="C19" s="9">
        <v>45090</v>
      </c>
      <c r="F19" s="61">
        <v>5011</v>
      </c>
      <c r="G19" s="61"/>
      <c r="H19" s="56" t="s">
        <v>13</v>
      </c>
      <c r="I19" s="56"/>
      <c r="J19" s="56"/>
      <c r="K19" s="56" t="s">
        <v>13</v>
      </c>
    </row>
    <row r="20" spans="1:11" ht="15.75">
      <c r="A20" s="36"/>
      <c r="B20" s="18" t="s">
        <v>39</v>
      </c>
      <c r="C20" s="9">
        <v>-150273</v>
      </c>
      <c r="F20" s="56">
        <v>65.4</v>
      </c>
      <c r="G20" s="56">
        <v>370.6</v>
      </c>
      <c r="H20" s="56">
        <f>F20+G20</f>
        <v>436</v>
      </c>
      <c r="I20" s="56">
        <f>H20/100*17.62</f>
        <v>76.82320000000001</v>
      </c>
      <c r="J20" s="56">
        <f>H20/100*82.38</f>
        <v>359.1768</v>
      </c>
      <c r="K20" s="56">
        <f>I20+J20</f>
        <v>436</v>
      </c>
    </row>
    <row r="21" spans="1:11" ht="15.75">
      <c r="A21" s="36"/>
      <c r="B21" s="18" t="s">
        <v>42</v>
      </c>
      <c r="C21" s="65">
        <v>5000</v>
      </c>
      <c r="F21" s="56">
        <v>160.21</v>
      </c>
      <c r="G21" s="56">
        <v>907.89</v>
      </c>
      <c r="H21" s="56">
        <f aca="true" t="shared" si="0" ref="H21:H31">F21+G21</f>
        <v>1068.1</v>
      </c>
      <c r="I21" s="56">
        <f aca="true" t="shared" si="1" ref="I21:I31">H21/100*17.62</f>
        <v>188.19922</v>
      </c>
      <c r="J21" s="56">
        <f aca="true" t="shared" si="2" ref="J21:J31">H21/100*82.38</f>
        <v>879.9007799999998</v>
      </c>
      <c r="K21" s="56">
        <f aca="true" t="shared" si="3" ref="K21:K31">I21+J21</f>
        <v>1068.1</v>
      </c>
    </row>
    <row r="22" spans="1:11" ht="15.75">
      <c r="A22" s="36"/>
      <c r="B22" s="52" t="s">
        <v>16</v>
      </c>
      <c r="C22" s="9">
        <v>66000</v>
      </c>
      <c r="F22" s="56">
        <v>94.35</v>
      </c>
      <c r="G22" s="56">
        <v>534.65</v>
      </c>
      <c r="H22" s="56">
        <f t="shared" si="0"/>
        <v>629</v>
      </c>
      <c r="I22" s="56">
        <f t="shared" si="1"/>
        <v>110.8298</v>
      </c>
      <c r="J22" s="56">
        <f t="shared" si="2"/>
        <v>518.1702</v>
      </c>
      <c r="K22" s="56">
        <f t="shared" si="3"/>
        <v>629</v>
      </c>
    </row>
    <row r="23" spans="1:11" ht="15.75">
      <c r="A23" s="36"/>
      <c r="B23" s="29" t="s">
        <v>43</v>
      </c>
      <c r="C23" s="65">
        <v>10000</v>
      </c>
      <c r="F23" s="56">
        <v>2585.66</v>
      </c>
      <c r="G23" s="56">
        <v>14652.09</v>
      </c>
      <c r="H23" s="56">
        <f t="shared" si="0"/>
        <v>17237.75</v>
      </c>
      <c r="I23" s="56">
        <f t="shared" si="1"/>
        <v>3037.29155</v>
      </c>
      <c r="J23" s="56">
        <f t="shared" si="2"/>
        <v>14200.458449999998</v>
      </c>
      <c r="K23" s="56">
        <f t="shared" si="3"/>
        <v>17237.75</v>
      </c>
    </row>
    <row r="24" spans="1:11" ht="15.75">
      <c r="A24" s="54"/>
      <c r="B24" s="29" t="s">
        <v>49</v>
      </c>
      <c r="C24" s="65">
        <f>C12-C5</f>
        <v>484000</v>
      </c>
      <c r="F24" s="56">
        <v>15.45</v>
      </c>
      <c r="G24" s="56">
        <v>87.55</v>
      </c>
      <c r="H24" s="56">
        <f t="shared" si="0"/>
        <v>103</v>
      </c>
      <c r="I24" s="56">
        <f t="shared" si="1"/>
        <v>18.148600000000002</v>
      </c>
      <c r="J24" s="56">
        <f t="shared" si="2"/>
        <v>84.8514</v>
      </c>
      <c r="K24" s="56">
        <f t="shared" si="3"/>
        <v>103</v>
      </c>
    </row>
    <row r="25" spans="6:11" ht="15">
      <c r="F25" s="56">
        <v>160.08</v>
      </c>
      <c r="G25" s="56">
        <v>907.12</v>
      </c>
      <c r="H25" s="56">
        <f t="shared" si="0"/>
        <v>1067.2</v>
      </c>
      <c r="I25" s="56">
        <f t="shared" si="1"/>
        <v>188.04064000000002</v>
      </c>
      <c r="J25" s="56">
        <f t="shared" si="2"/>
        <v>879.15936</v>
      </c>
      <c r="K25" s="56">
        <f t="shared" si="3"/>
        <v>1067.2</v>
      </c>
    </row>
    <row r="26" spans="6:11" ht="15">
      <c r="F26" s="56">
        <v>22.35</v>
      </c>
      <c r="G26" s="56">
        <v>126.65</v>
      </c>
      <c r="H26" s="56">
        <f t="shared" si="0"/>
        <v>149</v>
      </c>
      <c r="I26" s="56">
        <f t="shared" si="1"/>
        <v>26.253800000000002</v>
      </c>
      <c r="J26" s="56">
        <f t="shared" si="2"/>
        <v>122.74619999999999</v>
      </c>
      <c r="K26" s="56">
        <f t="shared" si="3"/>
        <v>149</v>
      </c>
    </row>
    <row r="27" spans="6:11" ht="15">
      <c r="F27" s="56">
        <v>305.25</v>
      </c>
      <c r="G27" s="56">
        <v>1729.75</v>
      </c>
      <c r="H27" s="56">
        <f t="shared" si="0"/>
        <v>2035</v>
      </c>
      <c r="I27" s="56">
        <f t="shared" si="1"/>
        <v>358.56700000000006</v>
      </c>
      <c r="J27" s="56">
        <f t="shared" si="2"/>
        <v>1676.433</v>
      </c>
      <c r="K27" s="56">
        <f t="shared" si="3"/>
        <v>2035</v>
      </c>
    </row>
    <row r="28" spans="2:11" ht="15">
      <c r="B28" t="s">
        <v>219</v>
      </c>
      <c r="C28" t="s">
        <v>40</v>
      </c>
      <c r="F28" s="56">
        <v>1295.15</v>
      </c>
      <c r="G28" s="56">
        <v>7339.15</v>
      </c>
      <c r="H28" s="56">
        <f t="shared" si="0"/>
        <v>8634.3</v>
      </c>
      <c r="I28" s="56">
        <f t="shared" si="1"/>
        <v>1521.36366</v>
      </c>
      <c r="J28" s="56">
        <f t="shared" si="2"/>
        <v>7112.936339999998</v>
      </c>
      <c r="K28" s="56">
        <f t="shared" si="3"/>
        <v>8634.3</v>
      </c>
    </row>
    <row r="29" spans="3:11" ht="15">
      <c r="C29" t="s">
        <v>41</v>
      </c>
      <c r="F29" s="56">
        <v>65.4</v>
      </c>
      <c r="G29" s="56">
        <v>370.6</v>
      </c>
      <c r="H29" s="56">
        <f t="shared" si="0"/>
        <v>436</v>
      </c>
      <c r="I29" s="56">
        <f t="shared" si="1"/>
        <v>76.82320000000001</v>
      </c>
      <c r="J29" s="56">
        <f t="shared" si="2"/>
        <v>359.1768</v>
      </c>
      <c r="K29" s="56">
        <f t="shared" si="3"/>
        <v>436</v>
      </c>
    </row>
    <row r="30" spans="6:11" ht="15">
      <c r="F30" s="56">
        <v>35.7</v>
      </c>
      <c r="G30" s="56">
        <v>202.3</v>
      </c>
      <c r="H30" s="56">
        <f t="shared" si="0"/>
        <v>238</v>
      </c>
      <c r="I30" s="56">
        <f t="shared" si="1"/>
        <v>41.9356</v>
      </c>
      <c r="J30" s="56">
        <f t="shared" si="2"/>
        <v>196.06439999999998</v>
      </c>
      <c r="K30" s="56">
        <f t="shared" si="3"/>
        <v>237.99999999999997</v>
      </c>
    </row>
    <row r="31" spans="6:11" ht="15">
      <c r="F31" s="56">
        <v>145.8</v>
      </c>
      <c r="G31" s="56">
        <v>826.2</v>
      </c>
      <c r="H31" s="56">
        <f t="shared" si="0"/>
        <v>972</v>
      </c>
      <c r="I31" s="56">
        <f t="shared" si="1"/>
        <v>171.26640000000003</v>
      </c>
      <c r="J31" s="56">
        <f t="shared" si="2"/>
        <v>800.7336</v>
      </c>
      <c r="K31" s="56">
        <f t="shared" si="3"/>
        <v>972</v>
      </c>
    </row>
    <row r="32" spans="6:11" ht="15">
      <c r="F32" s="56">
        <f aca="true" t="shared" si="4" ref="F32:K32">SUM(F20:F31)</f>
        <v>4950.799999999999</v>
      </c>
      <c r="G32" s="56">
        <f t="shared" si="4"/>
        <v>28054.549999999996</v>
      </c>
      <c r="H32" s="56">
        <f t="shared" si="4"/>
        <v>33005.35</v>
      </c>
      <c r="I32" s="56">
        <f t="shared" si="4"/>
        <v>5815.54267</v>
      </c>
      <c r="J32" s="56">
        <f t="shared" si="4"/>
        <v>27189.80733</v>
      </c>
      <c r="K32" s="56">
        <f t="shared" si="4"/>
        <v>33005.35</v>
      </c>
    </row>
    <row r="33" ht="15">
      <c r="J33" t="s">
        <v>48</v>
      </c>
    </row>
    <row r="34" spans="6:10" ht="15">
      <c r="F34" t="s">
        <v>47</v>
      </c>
      <c r="G34">
        <v>4950.8</v>
      </c>
      <c r="H34">
        <v>5815.54</v>
      </c>
      <c r="I34">
        <f>H34-G34</f>
        <v>864.7399999999998</v>
      </c>
      <c r="J34">
        <f>I32-F32</f>
        <v>864.7426700000005</v>
      </c>
    </row>
    <row r="35" spans="7:10" ht="15">
      <c r="G35">
        <v>28054.55</v>
      </c>
      <c r="H35">
        <v>27189.81</v>
      </c>
      <c r="I35">
        <f>H35-G35</f>
        <v>-864.739999999998</v>
      </c>
      <c r="J35">
        <f>J32-G32</f>
        <v>-864.742669999996</v>
      </c>
    </row>
    <row r="37" spans="6:11" ht="15">
      <c r="F37" s="55">
        <v>0.15</v>
      </c>
      <c r="G37" s="55">
        <v>0.85</v>
      </c>
      <c r="H37" s="56"/>
      <c r="I37" s="57">
        <v>0.1762</v>
      </c>
      <c r="J37" s="57">
        <v>0.8238</v>
      </c>
      <c r="K37" s="56"/>
    </row>
    <row r="38" spans="6:11" ht="15">
      <c r="F38" s="106">
        <v>5031</v>
      </c>
      <c r="G38" s="106"/>
      <c r="H38" s="56" t="s">
        <v>13</v>
      </c>
      <c r="I38" s="56"/>
      <c r="J38" s="56"/>
      <c r="K38" s="56" t="s">
        <v>13</v>
      </c>
    </row>
    <row r="39" spans="6:11" ht="15">
      <c r="F39" s="56">
        <v>362.7</v>
      </c>
      <c r="G39" s="56">
        <v>2055.3</v>
      </c>
      <c r="H39" s="56">
        <f>F39+G39</f>
        <v>2418</v>
      </c>
      <c r="I39" s="56">
        <f>H39/100*17.62</f>
        <v>426.0516</v>
      </c>
      <c r="J39" s="56">
        <f>H39/100*82.38</f>
        <v>1991.9483999999998</v>
      </c>
      <c r="K39" s="56">
        <f>I39+J39</f>
        <v>2418</v>
      </c>
    </row>
    <row r="40" spans="6:11" ht="15">
      <c r="F40" s="56">
        <v>363.85</v>
      </c>
      <c r="G40" s="56">
        <v>2061.85</v>
      </c>
      <c r="H40" s="56">
        <f>F40+G40</f>
        <v>2425.7</v>
      </c>
      <c r="I40" s="56">
        <f>H40/100*17.62</f>
        <v>427.40834</v>
      </c>
      <c r="J40" s="56">
        <f>H40/100*82.38</f>
        <v>1998.2916599999996</v>
      </c>
      <c r="K40" s="56">
        <f>I40+J40</f>
        <v>2425.7</v>
      </c>
    </row>
    <row r="41" spans="6:11" ht="15">
      <c r="F41" s="56">
        <v>449.61</v>
      </c>
      <c r="G41" s="56">
        <v>2547.79</v>
      </c>
      <c r="H41" s="56">
        <f>F41+G41</f>
        <v>2997.4</v>
      </c>
      <c r="I41" s="56">
        <f>H41/100*17.62</f>
        <v>528.14188</v>
      </c>
      <c r="J41" s="56">
        <f>H41/100*82.38</f>
        <v>2469.25812</v>
      </c>
      <c r="K41" s="56">
        <f>I41+J41</f>
        <v>2997.4</v>
      </c>
    </row>
    <row r="42" spans="6:11" ht="15">
      <c r="F42" s="56">
        <v>560.55</v>
      </c>
      <c r="G42" s="56">
        <v>3176.45</v>
      </c>
      <c r="H42" s="56">
        <f>F42+G42</f>
        <v>3737</v>
      </c>
      <c r="I42" s="56">
        <f>H42/100*17.62</f>
        <v>658.4594</v>
      </c>
      <c r="J42" s="56">
        <f>H42/100*82.38</f>
        <v>3078.5406</v>
      </c>
      <c r="K42" s="56">
        <f>I42+J42</f>
        <v>3737</v>
      </c>
    </row>
    <row r="43" spans="6:11" ht="15">
      <c r="F43" s="56">
        <f>SUM(F39:F42)</f>
        <v>1736.7099999999998</v>
      </c>
      <c r="G43" s="56">
        <f>SUM(G39:G42)</f>
        <v>9841.39</v>
      </c>
      <c r="H43" s="56">
        <f>SUM(H39:H42)</f>
        <v>11578.1</v>
      </c>
      <c r="I43" s="56">
        <f>SUM(I39:I42)</f>
        <v>2040.0612199999998</v>
      </c>
      <c r="J43" s="56">
        <f>SUM(J39:J42)</f>
        <v>9538.038779999999</v>
      </c>
      <c r="K43" s="56">
        <f>I43+J43</f>
        <v>11578.099999999999</v>
      </c>
    </row>
    <row r="44" ht="15">
      <c r="J44" t="s">
        <v>48</v>
      </c>
    </row>
    <row r="45" spans="6:10" ht="15">
      <c r="F45" t="s">
        <v>47</v>
      </c>
      <c r="G45">
        <v>1736.71</v>
      </c>
      <c r="H45">
        <v>2040.06</v>
      </c>
      <c r="I45">
        <f>H45-G45</f>
        <v>303.3499999999999</v>
      </c>
      <c r="J45">
        <f>I43-F43</f>
        <v>303.35122</v>
      </c>
    </row>
    <row r="46" spans="7:10" ht="15">
      <c r="G46">
        <v>9841.39</v>
      </c>
      <c r="H46">
        <v>9538.04</v>
      </c>
      <c r="I46">
        <f>H46-G46</f>
        <v>-303.34999999999854</v>
      </c>
      <c r="J46">
        <f>J43-G43</f>
        <v>-303.35122000000047</v>
      </c>
    </row>
    <row r="48" spans="6:11" ht="15">
      <c r="F48" s="55">
        <v>0.15</v>
      </c>
      <c r="G48" s="55">
        <v>0.85</v>
      </c>
      <c r="H48" s="56"/>
      <c r="I48" s="57">
        <v>0.1762</v>
      </c>
      <c r="J48" s="57">
        <v>0.8238</v>
      </c>
      <c r="K48" s="56"/>
    </row>
    <row r="49" spans="6:11" ht="15">
      <c r="F49" s="106">
        <v>5032</v>
      </c>
      <c r="G49" s="106"/>
      <c r="H49" s="56" t="s">
        <v>13</v>
      </c>
      <c r="I49" s="56"/>
      <c r="J49" s="56"/>
      <c r="K49" s="56" t="s">
        <v>13</v>
      </c>
    </row>
    <row r="50" spans="6:11" ht="15">
      <c r="F50" s="56">
        <v>130.5</v>
      </c>
      <c r="G50" s="56">
        <v>739.5</v>
      </c>
      <c r="H50" s="56">
        <f>F50+G50</f>
        <v>870</v>
      </c>
      <c r="I50" s="56">
        <f aca="true" t="shared" si="5" ref="I50:I55">H50/100*17.62</f>
        <v>153.29399999999998</v>
      </c>
      <c r="J50" s="56">
        <f aca="true" t="shared" si="6" ref="J50:J55">H50/100*82.38</f>
        <v>716.7059999999999</v>
      </c>
      <c r="K50" s="56">
        <f aca="true" t="shared" si="7" ref="K50:K55">I50+J50</f>
        <v>869.9999999999999</v>
      </c>
    </row>
    <row r="51" spans="6:11" ht="15">
      <c r="F51" s="56">
        <v>131.02</v>
      </c>
      <c r="G51" s="56">
        <v>742.43</v>
      </c>
      <c r="H51" s="56">
        <f aca="true" t="shared" si="8" ref="H51:H56">F51+G51</f>
        <v>873.4499999999999</v>
      </c>
      <c r="I51" s="56">
        <f t="shared" si="5"/>
        <v>153.90188999999998</v>
      </c>
      <c r="J51" s="56">
        <f t="shared" si="6"/>
        <v>719.5481099999998</v>
      </c>
      <c r="K51" s="56">
        <f t="shared" si="7"/>
        <v>873.4499999999998</v>
      </c>
    </row>
    <row r="52" spans="6:11" ht="15">
      <c r="F52" s="56">
        <v>30.9</v>
      </c>
      <c r="G52" s="56">
        <v>175.1</v>
      </c>
      <c r="H52" s="56">
        <f t="shared" si="8"/>
        <v>206</v>
      </c>
      <c r="I52" s="56">
        <f t="shared" si="5"/>
        <v>36.297200000000004</v>
      </c>
      <c r="J52" s="56">
        <f t="shared" si="6"/>
        <v>169.7028</v>
      </c>
      <c r="K52" s="56">
        <f t="shared" si="7"/>
        <v>206</v>
      </c>
    </row>
    <row r="53" spans="6:11" ht="15">
      <c r="F53" s="56">
        <v>130.96</v>
      </c>
      <c r="G53" s="56">
        <v>742.14</v>
      </c>
      <c r="H53" s="56">
        <f t="shared" si="8"/>
        <v>873.1</v>
      </c>
      <c r="I53" s="56">
        <f t="shared" si="5"/>
        <v>153.84022000000002</v>
      </c>
      <c r="J53" s="56">
        <f t="shared" si="6"/>
        <v>719.25978</v>
      </c>
      <c r="K53" s="56">
        <f t="shared" si="7"/>
        <v>873.1</v>
      </c>
    </row>
    <row r="54" spans="6:11" ht="15">
      <c r="F54" s="56">
        <v>130.5</v>
      </c>
      <c r="G54" s="56">
        <v>739.5</v>
      </c>
      <c r="H54" s="56">
        <f t="shared" si="8"/>
        <v>870</v>
      </c>
      <c r="I54" s="56">
        <f t="shared" si="5"/>
        <v>153.29399999999998</v>
      </c>
      <c r="J54" s="56">
        <f t="shared" si="6"/>
        <v>716.7059999999999</v>
      </c>
      <c r="K54" s="56">
        <f t="shared" si="7"/>
        <v>869.9999999999999</v>
      </c>
    </row>
    <row r="55" spans="6:11" ht="15">
      <c r="F55" s="59">
        <v>71.25</v>
      </c>
      <c r="G55" s="59">
        <v>403.75</v>
      </c>
      <c r="H55" s="56">
        <f t="shared" si="8"/>
        <v>475</v>
      </c>
      <c r="I55" s="56">
        <f t="shared" si="5"/>
        <v>83.69500000000001</v>
      </c>
      <c r="J55" s="56">
        <f t="shared" si="6"/>
        <v>391.30499999999995</v>
      </c>
      <c r="K55" s="56">
        <f t="shared" si="7"/>
        <v>474.99999999999994</v>
      </c>
    </row>
    <row r="56" spans="6:11" ht="15">
      <c r="F56" s="59">
        <f>SUM(F50:F55)</f>
        <v>625.13</v>
      </c>
      <c r="G56" s="56">
        <f>SUM(G50:G55)</f>
        <v>3542.4199999999996</v>
      </c>
      <c r="H56" s="56">
        <f t="shared" si="8"/>
        <v>4167.549999999999</v>
      </c>
      <c r="I56" s="56">
        <f>SUM(I50:I55)</f>
        <v>734.32231</v>
      </c>
      <c r="J56" s="56">
        <f>SUM(J50:J55)</f>
        <v>3433.2276899999993</v>
      </c>
      <c r="K56" s="60">
        <f>SUM(K50:K55)</f>
        <v>4167.549999999999</v>
      </c>
    </row>
    <row r="57" spans="6:10" ht="15">
      <c r="F57" s="58"/>
      <c r="J57" t="s">
        <v>48</v>
      </c>
    </row>
    <row r="58" spans="6:10" ht="15">
      <c r="F58" t="s">
        <v>47</v>
      </c>
      <c r="G58">
        <v>625.13</v>
      </c>
      <c r="H58">
        <v>734.32</v>
      </c>
      <c r="I58">
        <f>H58-G58</f>
        <v>109.19000000000005</v>
      </c>
      <c r="J58">
        <f>F56-I56</f>
        <v>-109.19231000000002</v>
      </c>
    </row>
    <row r="59" spans="7:10" ht="15">
      <c r="G59">
        <v>3542.42</v>
      </c>
      <c r="H59">
        <v>3433.23</v>
      </c>
      <c r="I59">
        <f>H59-G59</f>
        <v>-109.19000000000005</v>
      </c>
      <c r="J59">
        <f>G56-J56</f>
        <v>109.19231000000036</v>
      </c>
    </row>
  </sheetData>
  <sheetProtection/>
  <mergeCells count="2">
    <mergeCell ref="F38:G38"/>
    <mergeCell ref="F49:G49"/>
  </mergeCells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14.421875" style="0" bestFit="1" customWidth="1"/>
    <col min="2" max="2" width="46.7109375" style="0" bestFit="1" customWidth="1"/>
    <col min="3" max="3" width="19.421875" style="0" bestFit="1" customWidth="1"/>
    <col min="4" max="4" width="12.8515625" style="0" bestFit="1" customWidth="1"/>
    <col min="6" max="6" width="10.421875" style="0" bestFit="1" customWidth="1"/>
  </cols>
  <sheetData>
    <row r="2" spans="1:3" ht="15">
      <c r="A2" s="25" t="s">
        <v>0</v>
      </c>
      <c r="B2" s="26" t="s">
        <v>50</v>
      </c>
      <c r="C2" s="27" t="s">
        <v>1</v>
      </c>
    </row>
    <row r="3" spans="1:3" ht="15.75">
      <c r="A3" s="5" t="s">
        <v>2</v>
      </c>
      <c r="B3" s="28" t="s">
        <v>3</v>
      </c>
      <c r="C3" s="29"/>
    </row>
    <row r="4" spans="1:3" ht="15.75">
      <c r="A4" s="30">
        <v>1112</v>
      </c>
      <c r="B4" s="31" t="s">
        <v>150</v>
      </c>
      <c r="C4" s="32">
        <v>45000</v>
      </c>
    </row>
    <row r="5" spans="1:3" ht="15.75">
      <c r="A5" s="30">
        <v>1113</v>
      </c>
      <c r="B5" s="33" t="s">
        <v>72</v>
      </c>
      <c r="C5" s="32">
        <v>20000</v>
      </c>
    </row>
    <row r="6" spans="1:3" ht="15.75">
      <c r="A6" s="30">
        <v>1381</v>
      </c>
      <c r="B6" s="33" t="s">
        <v>225</v>
      </c>
      <c r="C6" s="32">
        <v>10000</v>
      </c>
    </row>
    <row r="7" spans="1:3" ht="15.75">
      <c r="A7" s="30">
        <v>1211</v>
      </c>
      <c r="B7" s="34" t="s">
        <v>151</v>
      </c>
      <c r="C7" s="32">
        <v>200000</v>
      </c>
    </row>
    <row r="8" spans="1:3" ht="15.75">
      <c r="A8" s="30">
        <v>1511</v>
      </c>
      <c r="B8" s="34" t="s">
        <v>230</v>
      </c>
      <c r="C8" s="35">
        <v>12000</v>
      </c>
    </row>
    <row r="9" spans="1:3" ht="15.75">
      <c r="A9" s="30">
        <v>4111</v>
      </c>
      <c r="B9" s="34" t="s">
        <v>221</v>
      </c>
      <c r="C9" s="35">
        <v>64000</v>
      </c>
    </row>
    <row r="10" spans="1:3" ht="15.75">
      <c r="A10" s="30">
        <v>61712111</v>
      </c>
      <c r="B10" s="34" t="s">
        <v>231</v>
      </c>
      <c r="C10" s="35">
        <v>4000</v>
      </c>
    </row>
    <row r="11" spans="1:3" ht="15.75">
      <c r="A11" s="30"/>
      <c r="B11" s="34"/>
      <c r="C11" s="35"/>
    </row>
    <row r="12" spans="1:3" ht="15.75">
      <c r="A12" s="30"/>
      <c r="B12" s="34"/>
      <c r="C12" s="35"/>
    </row>
    <row r="13" spans="1:3" ht="15.75">
      <c r="A13" s="30"/>
      <c r="B13" s="34" t="s">
        <v>13</v>
      </c>
      <c r="C13" s="35">
        <f>SUM(C4:C12)</f>
        <v>355000</v>
      </c>
    </row>
    <row r="14" spans="1:3" ht="15.75">
      <c r="A14" s="36"/>
      <c r="B14" s="40" t="s">
        <v>11</v>
      </c>
      <c r="C14" s="37"/>
    </row>
    <row r="15" spans="1:3" ht="15.75">
      <c r="A15" s="36">
        <v>23215362</v>
      </c>
      <c r="B15" s="33" t="s">
        <v>228</v>
      </c>
      <c r="C15" s="32">
        <v>25000</v>
      </c>
    </row>
    <row r="16" spans="1:3" ht="15.75">
      <c r="A16" s="36">
        <v>33995194</v>
      </c>
      <c r="B16" s="33" t="s">
        <v>222</v>
      </c>
      <c r="C16" s="32">
        <v>1500</v>
      </c>
    </row>
    <row r="17" spans="1:3" ht="15.75">
      <c r="A17" s="36">
        <v>36315169</v>
      </c>
      <c r="B17" s="33" t="s">
        <v>220</v>
      </c>
      <c r="C17" s="32">
        <v>24000</v>
      </c>
    </row>
    <row r="18" spans="1:3" ht="15.75">
      <c r="A18" s="62">
        <v>37455156</v>
      </c>
      <c r="B18" s="33" t="s">
        <v>224</v>
      </c>
      <c r="C18" s="32">
        <v>6000</v>
      </c>
    </row>
    <row r="19" spans="1:3" ht="15.75">
      <c r="A19" s="62">
        <v>55125169</v>
      </c>
      <c r="B19" s="33" t="s">
        <v>119</v>
      </c>
      <c r="C19" s="32">
        <v>-4000</v>
      </c>
    </row>
    <row r="20" spans="1:3" ht="15.75">
      <c r="A20" s="62">
        <v>55125171</v>
      </c>
      <c r="B20" s="33" t="s">
        <v>80</v>
      </c>
      <c r="C20" s="32">
        <v>4000</v>
      </c>
    </row>
    <row r="21" spans="1:3" ht="15.75">
      <c r="A21" s="62">
        <v>61155139</v>
      </c>
      <c r="B21" s="33" t="s">
        <v>223</v>
      </c>
      <c r="C21" s="32">
        <v>238</v>
      </c>
    </row>
    <row r="22" spans="1:3" ht="15.75">
      <c r="A22" s="62">
        <v>3319519</v>
      </c>
      <c r="B22" s="33" t="s">
        <v>232</v>
      </c>
      <c r="C22" s="32">
        <v>3000</v>
      </c>
    </row>
    <row r="23" spans="1:3" ht="15.75">
      <c r="A23" s="62">
        <v>61155169</v>
      </c>
      <c r="B23" s="33" t="s">
        <v>226</v>
      </c>
      <c r="C23" s="32">
        <v>3360</v>
      </c>
    </row>
    <row r="24" spans="1:3" ht="15.75">
      <c r="A24" s="62">
        <v>61715137</v>
      </c>
      <c r="B24" s="33" t="s">
        <v>227</v>
      </c>
      <c r="C24" s="32">
        <v>20000</v>
      </c>
    </row>
    <row r="25" spans="1:3" ht="15.75">
      <c r="A25" s="62"/>
      <c r="B25" s="53" t="s">
        <v>13</v>
      </c>
      <c r="C25" s="32">
        <f>SUM(C15:C24)</f>
        <v>83098</v>
      </c>
    </row>
    <row r="26" spans="1:3" ht="15.75">
      <c r="A26" s="62"/>
      <c r="B26" s="53"/>
      <c r="C26" s="32"/>
    </row>
    <row r="27" spans="1:3" ht="15.75">
      <c r="A27" s="62"/>
      <c r="B27" s="16" t="s">
        <v>4</v>
      </c>
      <c r="C27" s="17"/>
    </row>
    <row r="28" spans="1:3" ht="15.75">
      <c r="A28" s="62"/>
      <c r="B28" s="18" t="s">
        <v>6</v>
      </c>
      <c r="C28" s="9">
        <v>11047784</v>
      </c>
    </row>
    <row r="29" spans="1:3" ht="15.75">
      <c r="A29" s="62"/>
      <c r="B29" s="18" t="s">
        <v>7</v>
      </c>
      <c r="C29" s="19">
        <v>13142884</v>
      </c>
    </row>
    <row r="30" spans="1:3" ht="15.75">
      <c r="A30" s="62"/>
      <c r="B30" s="18" t="s">
        <v>138</v>
      </c>
      <c r="C30" s="19">
        <v>800006</v>
      </c>
    </row>
    <row r="31" spans="1:3" ht="15.75">
      <c r="A31" s="62"/>
      <c r="B31" s="18" t="s">
        <v>140</v>
      </c>
      <c r="C31" s="19">
        <v>2895106</v>
      </c>
    </row>
    <row r="32" spans="1:3" ht="15.75">
      <c r="A32" s="62"/>
      <c r="B32" s="18" t="s">
        <v>9</v>
      </c>
      <c r="C32" s="9">
        <v>12600</v>
      </c>
    </row>
    <row r="33" spans="1:3" ht="15.75">
      <c r="A33" s="62"/>
      <c r="B33" s="18" t="s">
        <v>12</v>
      </c>
      <c r="C33" s="9">
        <v>45090</v>
      </c>
    </row>
    <row r="34" spans="1:3" ht="15.75">
      <c r="A34" s="62"/>
      <c r="B34" s="18" t="s">
        <v>39</v>
      </c>
      <c r="C34" s="9">
        <v>-150273</v>
      </c>
    </row>
    <row r="35" spans="1:3" ht="15.75">
      <c r="A35" s="62"/>
      <c r="B35" s="18" t="s">
        <v>42</v>
      </c>
      <c r="C35" s="65">
        <v>5000</v>
      </c>
    </row>
    <row r="36" spans="1:3" ht="15.75">
      <c r="A36" s="62"/>
      <c r="B36" s="52" t="s">
        <v>16</v>
      </c>
      <c r="C36" s="9">
        <v>66000</v>
      </c>
    </row>
    <row r="37" spans="1:3" ht="15.75">
      <c r="A37" s="63"/>
      <c r="B37" s="29" t="s">
        <v>43</v>
      </c>
      <c r="C37" s="65">
        <v>10000</v>
      </c>
    </row>
    <row r="38" spans="2:3" ht="15.75">
      <c r="B38" s="29" t="s">
        <v>49</v>
      </c>
      <c r="C38" s="65">
        <v>484000</v>
      </c>
    </row>
    <row r="39" spans="2:3" ht="15.75">
      <c r="B39" s="18" t="s">
        <v>52</v>
      </c>
      <c r="C39" s="9">
        <f>C25-C13</f>
        <v>-271902</v>
      </c>
    </row>
    <row r="40" ht="15">
      <c r="C40">
        <f>C40</f>
        <v>0</v>
      </c>
    </row>
    <row r="42" spans="2:3" ht="15">
      <c r="B42" s="98" t="s">
        <v>229</v>
      </c>
      <c r="C42" t="s">
        <v>40</v>
      </c>
    </row>
    <row r="43" ht="15">
      <c r="C43" t="s">
        <v>41</v>
      </c>
    </row>
  </sheetData>
  <sheetProtection/>
  <printOptions/>
  <pageMargins left="1.1023622047244095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421875" style="0" bestFit="1" customWidth="1"/>
    <col min="2" max="2" width="44.421875" style="0" bestFit="1" customWidth="1"/>
    <col min="3" max="3" width="20.8515625" style="0" bestFit="1" customWidth="1"/>
    <col min="4" max="4" width="12.8515625" style="0" bestFit="1" customWidth="1"/>
    <col min="6" max="6" width="14.7109375" style="0" bestFit="1" customWidth="1"/>
    <col min="7" max="7" width="14.57421875" style="0" bestFit="1" customWidth="1"/>
    <col min="9" max="9" width="15.421875" style="0" bestFit="1" customWidth="1"/>
  </cols>
  <sheetData>
    <row r="1" spans="1:3" ht="15">
      <c r="A1" s="25" t="s">
        <v>0</v>
      </c>
      <c r="B1" s="26" t="s">
        <v>57</v>
      </c>
      <c r="C1" s="27" t="s">
        <v>1</v>
      </c>
    </row>
    <row r="2" spans="1:3" ht="15.75">
      <c r="A2" s="5" t="s">
        <v>2</v>
      </c>
      <c r="B2" s="28" t="s">
        <v>3</v>
      </c>
      <c r="C2" s="29"/>
    </row>
    <row r="3" spans="1:3" ht="15.75">
      <c r="A3" s="30"/>
      <c r="B3" s="34" t="s">
        <v>13</v>
      </c>
      <c r="C3" s="35"/>
    </row>
    <row r="4" spans="1:3" ht="15.75">
      <c r="A4" s="36"/>
      <c r="B4" s="40" t="s">
        <v>11</v>
      </c>
      <c r="C4" s="37"/>
    </row>
    <row r="5" spans="1:3" ht="15.75">
      <c r="A5" s="99">
        <v>23106121</v>
      </c>
      <c r="B5" s="33" t="s">
        <v>233</v>
      </c>
      <c r="C5" s="32">
        <v>203150</v>
      </c>
    </row>
    <row r="6" spans="1:3" ht="15.75">
      <c r="A6" s="36"/>
      <c r="B6" s="33"/>
      <c r="C6" s="32"/>
    </row>
    <row r="7" spans="1:3" ht="15.75">
      <c r="A7" s="36"/>
      <c r="B7" s="91"/>
      <c r="C7" s="32"/>
    </row>
    <row r="8" spans="1:3" ht="15.75">
      <c r="A8" s="36"/>
      <c r="B8" s="33"/>
      <c r="C8" s="32"/>
    </row>
    <row r="9" spans="1:3" ht="15.75">
      <c r="A9" s="36"/>
      <c r="B9" s="33"/>
      <c r="C9" s="32"/>
    </row>
    <row r="10" spans="1:3" ht="15.75">
      <c r="A10" s="36"/>
      <c r="B10" s="33"/>
      <c r="C10" s="32"/>
    </row>
    <row r="11" spans="1:3" ht="15.75">
      <c r="A11" s="36"/>
      <c r="B11" s="33"/>
      <c r="C11" s="32"/>
    </row>
    <row r="12" spans="1:3" ht="15.75">
      <c r="A12" s="36"/>
      <c r="B12" s="33"/>
      <c r="C12" s="32"/>
    </row>
    <row r="13" spans="1:3" ht="15.75">
      <c r="A13" s="36"/>
      <c r="B13" s="53" t="s">
        <v>13</v>
      </c>
      <c r="C13" s="32">
        <f>SUM(C5:C12)</f>
        <v>203150</v>
      </c>
    </row>
    <row r="14" spans="1:3" ht="15.75">
      <c r="A14" s="62"/>
      <c r="B14" s="16" t="s">
        <v>4</v>
      </c>
      <c r="C14" s="17"/>
    </row>
    <row r="15" spans="1:3" ht="15.75">
      <c r="A15" s="62"/>
      <c r="B15" s="18" t="s">
        <v>6</v>
      </c>
      <c r="C15" s="9">
        <v>11047784</v>
      </c>
    </row>
    <row r="16" spans="1:16" ht="15.75">
      <c r="A16" s="62"/>
      <c r="B16" s="18" t="s">
        <v>7</v>
      </c>
      <c r="C16" s="19">
        <v>13142884</v>
      </c>
      <c r="P16" s="66"/>
    </row>
    <row r="17" spans="1:16" ht="15.75">
      <c r="A17" s="62"/>
      <c r="B17" s="18" t="s">
        <v>138</v>
      </c>
      <c r="C17" s="19">
        <v>800006</v>
      </c>
      <c r="P17" s="66"/>
    </row>
    <row r="18" spans="1:16" ht="15.75">
      <c r="A18" s="62"/>
      <c r="B18" s="18" t="s">
        <v>8</v>
      </c>
      <c r="C18" s="19">
        <v>2895106</v>
      </c>
      <c r="P18" s="66"/>
    </row>
    <row r="19" spans="1:7" ht="15.75">
      <c r="A19" s="62"/>
      <c r="B19" s="18" t="s">
        <v>9</v>
      </c>
      <c r="C19" s="19">
        <v>12600</v>
      </c>
      <c r="F19" s="64"/>
      <c r="G19" s="64"/>
    </row>
    <row r="20" spans="1:7" ht="15.75">
      <c r="A20" s="62"/>
      <c r="B20" s="18" t="s">
        <v>12</v>
      </c>
      <c r="C20" s="9">
        <v>45090</v>
      </c>
      <c r="F20" s="64"/>
      <c r="G20" s="64"/>
    </row>
    <row r="21" spans="1:16" ht="15.75">
      <c r="A21" s="62"/>
      <c r="B21" s="18" t="s">
        <v>39</v>
      </c>
      <c r="C21" s="9">
        <v>-150273</v>
      </c>
      <c r="F21" s="74"/>
      <c r="G21" s="74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5.75">
      <c r="A22" s="62"/>
      <c r="B22" s="18" t="s">
        <v>42</v>
      </c>
      <c r="C22" s="9">
        <v>5000</v>
      </c>
      <c r="F22" s="74"/>
      <c r="G22" s="74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5.75">
      <c r="A23" s="62"/>
      <c r="B23" s="18" t="s">
        <v>16</v>
      </c>
      <c r="C23" s="65">
        <v>66000</v>
      </c>
      <c r="F23" s="74"/>
      <c r="G23" s="74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.75">
      <c r="A24" s="62"/>
      <c r="B24" s="29" t="s">
        <v>43</v>
      </c>
      <c r="C24" s="9">
        <v>10000</v>
      </c>
      <c r="F24" s="74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5.75">
      <c r="A25" s="63"/>
      <c r="B25" s="29" t="s">
        <v>49</v>
      </c>
      <c r="C25" s="65">
        <v>484000</v>
      </c>
      <c r="F25" s="74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 ht="15.75">
      <c r="B26" s="18" t="s">
        <v>52</v>
      </c>
      <c r="C26" s="65">
        <v>-271902</v>
      </c>
      <c r="F26" s="74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 ht="15.75">
      <c r="B27" s="18" t="s">
        <v>95</v>
      </c>
      <c r="C27" s="9">
        <f>C13-C3</f>
        <v>203150</v>
      </c>
      <c r="F27" s="75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6:16" ht="15">
      <c r="F28" s="75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6:16" ht="15"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>
      <c r="B30" s="66" t="s">
        <v>234</v>
      </c>
      <c r="C30" s="66"/>
      <c r="D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ht="15">
      <c r="B31" s="66"/>
      <c r="C31" s="66" t="s">
        <v>40</v>
      </c>
      <c r="D31" s="66"/>
      <c r="F31" s="75"/>
      <c r="G31" s="75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5">
      <c r="B32" s="66"/>
      <c r="C32" s="66" t="s">
        <v>41</v>
      </c>
      <c r="D32" s="66"/>
      <c r="F32" s="75"/>
      <c r="G32" s="75"/>
      <c r="H32" s="66"/>
      <c r="I32" s="66"/>
      <c r="J32" s="66"/>
      <c r="K32" s="66"/>
      <c r="L32" s="66"/>
      <c r="M32" s="66"/>
      <c r="N32" s="66"/>
      <c r="O32" s="66"/>
      <c r="P32" s="66"/>
    </row>
    <row r="33" spans="6:16" ht="15">
      <c r="F33" s="75"/>
      <c r="G33" s="75"/>
      <c r="H33" s="66"/>
      <c r="I33" s="66"/>
      <c r="J33" s="66"/>
      <c r="K33" s="66"/>
      <c r="L33" s="66"/>
      <c r="M33" s="66"/>
      <c r="N33" s="66"/>
      <c r="O33" s="66"/>
      <c r="P33" s="66"/>
    </row>
    <row r="34" spans="6:16" ht="15">
      <c r="F34" s="75"/>
      <c r="G34" s="75"/>
      <c r="H34" s="66"/>
      <c r="I34" s="66"/>
      <c r="J34" s="66"/>
      <c r="K34" s="66"/>
      <c r="L34" s="66"/>
      <c r="M34" s="66"/>
      <c r="N34" s="66"/>
      <c r="O34" s="66"/>
      <c r="P34" s="66"/>
    </row>
    <row r="35" spans="6:16" ht="15">
      <c r="F35" s="75"/>
      <c r="G35" s="75"/>
      <c r="H35" s="66"/>
      <c r="I35" s="66"/>
      <c r="J35" s="66"/>
      <c r="K35" s="66"/>
      <c r="L35" s="66"/>
      <c r="M35" s="66"/>
      <c r="N35" s="66"/>
      <c r="O35" s="66"/>
      <c r="P35" s="66"/>
    </row>
    <row r="36" spans="6:16" ht="15">
      <c r="F36" s="75"/>
      <c r="G36" s="75"/>
      <c r="H36" s="66"/>
      <c r="I36" s="66"/>
      <c r="J36" s="66"/>
      <c r="K36" s="66"/>
      <c r="L36" s="66"/>
      <c r="M36" s="66"/>
      <c r="N36" s="66"/>
      <c r="O36" s="66"/>
      <c r="P36" s="66"/>
    </row>
    <row r="37" spans="6:16" ht="15">
      <c r="F37" s="75"/>
      <c r="G37" s="75"/>
      <c r="H37" s="66"/>
      <c r="I37" s="66"/>
      <c r="J37" s="66"/>
      <c r="K37" s="66"/>
      <c r="L37" s="66"/>
      <c r="M37" s="66"/>
      <c r="N37" s="66"/>
      <c r="O37" s="66"/>
      <c r="P37" s="66"/>
    </row>
  </sheetData>
  <sheetProtection/>
  <printOptions/>
  <pageMargins left="1.1023622047244095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Rozstání</dc:creator>
  <cp:keywords/>
  <dc:description/>
  <cp:lastModifiedBy>Uživatel systému Windows</cp:lastModifiedBy>
  <cp:lastPrinted>2023-05-27T19:10:52Z</cp:lastPrinted>
  <dcterms:created xsi:type="dcterms:W3CDTF">2013-02-13T08:41:27Z</dcterms:created>
  <dcterms:modified xsi:type="dcterms:W3CDTF">2023-05-27T19:11:07Z</dcterms:modified>
  <cp:category/>
  <cp:version/>
  <cp:contentType/>
  <cp:contentStatus/>
</cp:coreProperties>
</file>